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bartosik\Desktop\"/>
    </mc:Choice>
  </mc:AlternateContent>
  <xr:revisionPtr revIDLastSave="0" documentId="13_ncr:1_{47503732-A019-445A-A8DB-C92C059E0413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 0 Zestawienie" sheetId="12" r:id="rId1"/>
    <sheet name="1 Remont toru" sheetId="10" r:id="rId2"/>
    <sheet name="2 Przebudowa drogi" sheetId="9" r:id="rId3"/>
    <sheet name="3 Przebudowa telekomunikacji" sheetId="11" r:id="rId4"/>
    <sheet name="4 Przebudowa  układu torowego" sheetId="7" r:id="rId5"/>
    <sheet name="5 Architektura" sheetId="1" r:id="rId6"/>
    <sheet name="6 Konstrukcja" sheetId="2" r:id="rId7"/>
    <sheet name="7 Drogi" sheetId="3" r:id="rId8"/>
    <sheet name="8 Sanitarna" sheetId="4" r:id="rId9"/>
    <sheet name="9 Elektryczna i Niskie prady" sheetId="5" r:id="rId10"/>
    <sheet name="10 HVAC" sheetId="6" r:id="rId11"/>
    <sheet name="11 Hydrotechniczna" sheetId="8" r:id="rId12"/>
    <sheet name="12 Kolej" sheetId="13" r:id="rId13"/>
  </sheets>
  <definedNames>
    <definedName name="_xlnm.Print_Area" localSheetId="1">'1 Remont toru'!$A$1:$G$28</definedName>
    <definedName name="_xlnm.Print_Area" localSheetId="12">'12 Kolej'!$A$1:$G$61</definedName>
    <definedName name="_xlnm.Print_Area" localSheetId="2">'2 Przebudowa drogi'!$A$1:$G$39</definedName>
    <definedName name="_xlnm.Print_Area" localSheetId="3">'3 Przebudowa telekomunikacji'!$A$1:$G$31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12" l="1"/>
  <c r="D25" i="12"/>
  <c r="G27" i="10"/>
  <c r="G20" i="10"/>
  <c r="G16" i="10"/>
  <c r="G10" i="10"/>
  <c r="G38" i="9"/>
  <c r="G27" i="9"/>
  <c r="G24" i="9"/>
  <c r="G17" i="9"/>
  <c r="G31" i="11"/>
  <c r="G30" i="11"/>
  <c r="G22" i="11"/>
  <c r="G15" i="11"/>
  <c r="G12" i="11"/>
  <c r="G69" i="7"/>
  <c r="G53" i="7"/>
  <c r="G44" i="7"/>
  <c r="G40" i="7"/>
  <c r="G26" i="7"/>
  <c r="G22" i="7"/>
  <c r="G450" i="1"/>
  <c r="G449" i="1"/>
  <c r="G448" i="1"/>
  <c r="G442" i="1"/>
  <c r="G426" i="1"/>
  <c r="G418" i="1"/>
  <c r="G409" i="1"/>
  <c r="G394" i="1"/>
  <c r="G393" i="1"/>
  <c r="G386" i="1"/>
  <c r="G381" i="1"/>
  <c r="G365" i="1"/>
  <c r="G354" i="1"/>
  <c r="G349" i="1"/>
  <c r="G338" i="1"/>
  <c r="G322" i="1"/>
  <c r="G310" i="1"/>
  <c r="G297" i="1"/>
  <c r="G286" i="1"/>
  <c r="G272" i="1"/>
  <c r="G265" i="1"/>
  <c r="G264" i="1"/>
  <c r="G257" i="1"/>
  <c r="G253" i="1"/>
  <c r="G241" i="1"/>
  <c r="G222" i="1"/>
  <c r="G218" i="1"/>
  <c r="G208" i="1"/>
  <c r="G203" i="1"/>
  <c r="G196" i="1"/>
  <c r="G183" i="1"/>
  <c r="G176" i="1"/>
  <c r="G164" i="1"/>
  <c r="G153" i="1"/>
  <c r="G152" i="1"/>
  <c r="G142" i="1"/>
  <c r="G133" i="1"/>
  <c r="G115" i="1"/>
  <c r="G102" i="1"/>
  <c r="G98" i="1"/>
  <c r="G87" i="1"/>
  <c r="G69" i="1"/>
  <c r="G59" i="1"/>
  <c r="G45" i="1"/>
  <c r="G34" i="1"/>
  <c r="G22" i="1"/>
  <c r="G10" i="1"/>
  <c r="G349" i="2"/>
  <c r="G350" i="2" s="1"/>
  <c r="G343" i="2"/>
  <c r="G325" i="2"/>
  <c r="G308" i="2"/>
  <c r="G297" i="2"/>
  <c r="G296" i="2"/>
  <c r="G287" i="2"/>
  <c r="G279" i="2"/>
  <c r="G271" i="2"/>
  <c r="G270" i="2"/>
  <c r="G262" i="2"/>
  <c r="G252" i="2"/>
  <c r="G244" i="2"/>
  <c r="G243" i="2"/>
  <c r="G234" i="2"/>
  <c r="G226" i="2"/>
  <c r="G207" i="2"/>
  <c r="G199" i="2"/>
  <c r="G198" i="2"/>
  <c r="G193" i="2"/>
  <c r="G185" i="2"/>
  <c r="G174" i="2"/>
  <c r="G166" i="2"/>
  <c r="G165" i="2"/>
  <c r="G161" i="2"/>
  <c r="G156" i="2"/>
  <c r="G155" i="2"/>
  <c r="G135" i="2"/>
  <c r="G115" i="2"/>
  <c r="G114" i="2"/>
  <c r="G102" i="2"/>
  <c r="G89" i="2"/>
  <c r="G88" i="2"/>
  <c r="G77" i="2"/>
  <c r="G67" i="2"/>
  <c r="G57" i="2"/>
  <c r="G46" i="2"/>
  <c r="G34" i="2"/>
  <c r="G16" i="2"/>
  <c r="G144" i="3"/>
  <c r="G140" i="3"/>
  <c r="G133" i="3"/>
  <c r="G130" i="3"/>
  <c r="I130" i="3"/>
  <c r="G127" i="3"/>
  <c r="G122" i="3"/>
  <c r="G116" i="3"/>
  <c r="G106" i="3"/>
  <c r="I102" i="3"/>
  <c r="H93" i="3"/>
  <c r="G84" i="3"/>
  <c r="G75" i="3"/>
  <c r="G70" i="3"/>
  <c r="G62" i="3"/>
  <c r="G57" i="3"/>
  <c r="G52" i="3"/>
  <c r="G47" i="3"/>
  <c r="G41" i="3"/>
  <c r="G35" i="3"/>
  <c r="G26" i="3"/>
  <c r="I18" i="3"/>
  <c r="H18" i="3"/>
  <c r="G18" i="3"/>
  <c r="G146" i="3" s="1"/>
  <c r="G390" i="4"/>
  <c r="G389" i="4"/>
  <c r="G388" i="4"/>
  <c r="G381" i="4"/>
  <c r="G378" i="4"/>
  <c r="G358" i="4"/>
  <c r="G327" i="4"/>
  <c r="G326" i="4"/>
  <c r="G319" i="4"/>
  <c r="G316" i="4"/>
  <c r="G297" i="4"/>
  <c r="G271" i="4"/>
  <c r="G270" i="4"/>
  <c r="G263" i="4"/>
  <c r="G257" i="4"/>
  <c r="G235" i="4"/>
  <c r="H204" i="4"/>
  <c r="G204" i="4"/>
  <c r="G203" i="4"/>
  <c r="I191" i="4"/>
  <c r="H191" i="4"/>
  <c r="G191" i="4"/>
  <c r="G170" i="4"/>
  <c r="G148" i="4"/>
  <c r="G137" i="4"/>
  <c r="G136" i="4"/>
  <c r="G130" i="4"/>
  <c r="G116" i="4"/>
  <c r="G111" i="4"/>
  <c r="G100" i="4"/>
  <c r="G99" i="4"/>
  <c r="G94" i="4"/>
  <c r="G85" i="4"/>
  <c r="G76" i="4"/>
  <c r="G75" i="4"/>
  <c r="G67" i="4"/>
  <c r="G60" i="4"/>
  <c r="G54" i="4"/>
  <c r="G43" i="4"/>
  <c r="G42" i="4"/>
  <c r="G35" i="4"/>
  <c r="G25" i="4"/>
  <c r="G17" i="4"/>
  <c r="G30" i="5"/>
  <c r="G743" i="6"/>
  <c r="G742" i="6"/>
  <c r="G735" i="6"/>
  <c r="G716" i="6"/>
  <c r="G704" i="6"/>
  <c r="G692" i="6"/>
  <c r="G681" i="6"/>
  <c r="G680" i="6"/>
  <c r="G671" i="6"/>
  <c r="G642" i="6"/>
  <c r="G620" i="6"/>
  <c r="G619" i="6"/>
  <c r="G592" i="6"/>
  <c r="G577" i="6"/>
  <c r="G552" i="6"/>
  <c r="G542" i="6"/>
  <c r="G460" i="6"/>
  <c r="G439" i="6"/>
  <c r="G398" i="6"/>
  <c r="G333" i="6"/>
  <c r="G332" i="6"/>
  <c r="G312" i="6"/>
  <c r="G259" i="6"/>
  <c r="G250" i="6"/>
  <c r="G237" i="6"/>
  <c r="G195" i="6"/>
  <c r="G194" i="6"/>
  <c r="G171" i="6"/>
  <c r="G118" i="6"/>
  <c r="G107" i="6"/>
  <c r="G77" i="6"/>
  <c r="G44" i="6"/>
  <c r="G28" i="8"/>
  <c r="G27" i="8"/>
  <c r="G16" i="8"/>
  <c r="G60" i="13"/>
  <c r="G54" i="13"/>
  <c r="G48" i="13"/>
  <c r="G43" i="13"/>
  <c r="G37" i="13"/>
  <c r="G21" i="13"/>
  <c r="G59" i="13"/>
  <c r="G57" i="13"/>
  <c r="G58" i="13"/>
  <c r="G56" i="13"/>
  <c r="G53" i="13"/>
  <c r="G51" i="13"/>
  <c r="G52" i="13"/>
  <c r="G46" i="13"/>
  <c r="G47" i="13"/>
  <c r="G50" i="13"/>
  <c r="G45" i="13"/>
  <c r="G42" i="13"/>
  <c r="G40" i="13"/>
  <c r="G41" i="13"/>
  <c r="G39" i="13"/>
  <c r="G36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23" i="13"/>
  <c r="G19" i="13"/>
  <c r="G20" i="13"/>
  <c r="G18" i="13"/>
  <c r="G10" i="13"/>
  <c r="G11" i="13"/>
  <c r="G12" i="13"/>
  <c r="G13" i="13"/>
  <c r="G14" i="13"/>
  <c r="G15" i="13"/>
  <c r="G9" i="13"/>
  <c r="G16" i="13" s="1"/>
  <c r="G61" i="13" s="1"/>
  <c r="G26" i="8"/>
  <c r="G19" i="8"/>
  <c r="G20" i="8"/>
  <c r="G21" i="8"/>
  <c r="G22" i="8"/>
  <c r="G23" i="8"/>
  <c r="G24" i="8"/>
  <c r="G25" i="8"/>
  <c r="G18" i="8"/>
  <c r="G15" i="8"/>
  <c r="G14" i="8"/>
  <c r="G9" i="8"/>
  <c r="G10" i="8"/>
  <c r="G11" i="8"/>
  <c r="G12" i="8"/>
  <c r="G13" i="8"/>
  <c r="G741" i="6"/>
  <c r="G738" i="6"/>
  <c r="G739" i="6"/>
  <c r="G740" i="6"/>
  <c r="G737" i="6"/>
  <c r="G734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18" i="6"/>
  <c r="G715" i="6"/>
  <c r="G707" i="6"/>
  <c r="G708" i="6"/>
  <c r="G709" i="6"/>
  <c r="G710" i="6"/>
  <c r="G711" i="6"/>
  <c r="G712" i="6"/>
  <c r="G713" i="6"/>
  <c r="G714" i="6"/>
  <c r="G706" i="6"/>
  <c r="G703" i="6"/>
  <c r="G695" i="6"/>
  <c r="G696" i="6"/>
  <c r="G697" i="6"/>
  <c r="G698" i="6"/>
  <c r="G699" i="6"/>
  <c r="G700" i="6"/>
  <c r="G701" i="6"/>
  <c r="G702" i="6"/>
  <c r="G694" i="6"/>
  <c r="G691" i="6"/>
  <c r="G685" i="6"/>
  <c r="G686" i="6"/>
  <c r="G687" i="6"/>
  <c r="G688" i="6"/>
  <c r="G689" i="6"/>
  <c r="G690" i="6"/>
  <c r="G684" i="6"/>
  <c r="G679" i="6"/>
  <c r="G674" i="6"/>
  <c r="G675" i="6"/>
  <c r="G676" i="6"/>
  <c r="G677" i="6"/>
  <c r="G678" i="6"/>
  <c r="G673" i="6"/>
  <c r="G670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44" i="6"/>
  <c r="G641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23" i="6"/>
  <c r="G618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594" i="6"/>
  <c r="G591" i="6"/>
  <c r="G580" i="6"/>
  <c r="G581" i="6"/>
  <c r="G582" i="6"/>
  <c r="G583" i="6"/>
  <c r="G584" i="6"/>
  <c r="G585" i="6"/>
  <c r="G586" i="6"/>
  <c r="G587" i="6"/>
  <c r="G588" i="6"/>
  <c r="G589" i="6"/>
  <c r="G590" i="6"/>
  <c r="G579" i="6"/>
  <c r="G576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54" i="6"/>
  <c r="G551" i="6"/>
  <c r="G545" i="6"/>
  <c r="G546" i="6"/>
  <c r="G547" i="6"/>
  <c r="G548" i="6"/>
  <c r="G549" i="6"/>
  <c r="G550" i="6"/>
  <c r="G544" i="6"/>
  <c r="G541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462" i="6"/>
  <c r="G459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38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00" i="6"/>
  <c r="G397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36" i="6"/>
  <c r="G331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14" i="6"/>
  <c r="G302" i="6"/>
  <c r="G31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3" i="6"/>
  <c r="G304" i="6"/>
  <c r="G305" i="6"/>
  <c r="G306" i="6"/>
  <c r="G307" i="6"/>
  <c r="G308" i="6"/>
  <c r="G309" i="6"/>
  <c r="G310" i="6"/>
  <c r="G261" i="6"/>
  <c r="G253" i="6"/>
  <c r="G254" i="6"/>
  <c r="G255" i="6"/>
  <c r="G256" i="6"/>
  <c r="G257" i="6"/>
  <c r="G258" i="6"/>
  <c r="G252" i="6"/>
  <c r="G240" i="6"/>
  <c r="G241" i="6"/>
  <c r="G242" i="6"/>
  <c r="G243" i="6"/>
  <c r="G244" i="6"/>
  <c r="G245" i="6"/>
  <c r="G246" i="6"/>
  <c r="G247" i="6"/>
  <c r="G248" i="6"/>
  <c r="G249" i="6"/>
  <c r="G239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198" i="6"/>
  <c r="G191" i="6"/>
  <c r="G186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7" i="6"/>
  <c r="G188" i="6"/>
  <c r="G189" i="6"/>
  <c r="G190" i="6"/>
  <c r="G192" i="6"/>
  <c r="G193" i="6"/>
  <c r="G173" i="6"/>
  <c r="G17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20" i="6"/>
  <c r="G110" i="6"/>
  <c r="G111" i="6"/>
  <c r="G112" i="6"/>
  <c r="G113" i="6"/>
  <c r="G114" i="6"/>
  <c r="G115" i="6"/>
  <c r="G116" i="6"/>
  <c r="G117" i="6"/>
  <c r="G109" i="6"/>
  <c r="G106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79" i="6"/>
  <c r="G72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3" i="6"/>
  <c r="G74" i="6"/>
  <c r="G75" i="6"/>
  <c r="G76" i="6"/>
  <c r="G46" i="6"/>
  <c r="G42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3" i="6"/>
  <c r="G9" i="6"/>
  <c r="G591" i="5"/>
  <c r="G592" i="5"/>
  <c r="G593" i="5"/>
  <c r="G594" i="5"/>
  <c r="G595" i="5"/>
  <c r="G596" i="5"/>
  <c r="G597" i="5"/>
  <c r="G590" i="5"/>
  <c r="G584" i="5"/>
  <c r="G585" i="5"/>
  <c r="G586" i="5"/>
  <c r="G587" i="5"/>
  <c r="G579" i="5"/>
  <c r="G580" i="5"/>
  <c r="G583" i="5"/>
  <c r="G578" i="5"/>
  <c r="G573" i="5"/>
  <c r="G574" i="5"/>
  <c r="G575" i="5"/>
  <c r="G572" i="5"/>
  <c r="G567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54" i="5"/>
  <c r="G551" i="5"/>
  <c r="G550" i="5"/>
  <c r="G549" i="5"/>
  <c r="G542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3" i="5"/>
  <c r="G544" i="5"/>
  <c r="G545" i="5"/>
  <c r="G546" i="5"/>
  <c r="G527" i="5"/>
  <c r="G523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4" i="5"/>
  <c r="G501" i="5"/>
  <c r="G494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5" i="5"/>
  <c r="G496" i="5"/>
  <c r="G497" i="5"/>
  <c r="G498" i="5"/>
  <c r="G458" i="5"/>
  <c r="G454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5" i="5"/>
  <c r="G435" i="5"/>
  <c r="G429" i="5"/>
  <c r="G419" i="5"/>
  <c r="G420" i="5"/>
  <c r="G421" i="5"/>
  <c r="G422" i="5"/>
  <c r="G423" i="5"/>
  <c r="G424" i="5"/>
  <c r="G425" i="5"/>
  <c r="G426" i="5"/>
  <c r="G427" i="5"/>
  <c r="G428" i="5"/>
  <c r="G418" i="5"/>
  <c r="G415" i="5"/>
  <c r="G411" i="5"/>
  <c r="G402" i="5"/>
  <c r="G403" i="5"/>
  <c r="G404" i="5"/>
  <c r="G405" i="5"/>
  <c r="G406" i="5"/>
  <c r="G407" i="5"/>
  <c r="G408" i="5"/>
  <c r="G409" i="5"/>
  <c r="G410" i="5"/>
  <c r="G412" i="5"/>
  <c r="G413" i="5"/>
  <c r="G414" i="5"/>
  <c r="G401" i="5"/>
  <c r="G398" i="5"/>
  <c r="G390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1" i="5"/>
  <c r="G392" i="5"/>
  <c r="G393" i="5"/>
  <c r="G394" i="5"/>
  <c r="G395" i="5"/>
  <c r="G396" i="5"/>
  <c r="G397" i="5"/>
  <c r="G373" i="5"/>
  <c r="G363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4" i="5"/>
  <c r="G365" i="5"/>
  <c r="G366" i="5"/>
  <c r="G367" i="5"/>
  <c r="G368" i="5"/>
  <c r="G369" i="5"/>
  <c r="G370" i="5"/>
  <c r="G309" i="5"/>
  <c r="G306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250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195" i="5"/>
  <c r="G189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90" i="5"/>
  <c r="G191" i="5"/>
  <c r="G192" i="5"/>
  <c r="G82" i="5"/>
  <c r="G74" i="5"/>
  <c r="G75" i="5"/>
  <c r="G76" i="5"/>
  <c r="G77" i="5"/>
  <c r="G73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42" i="5"/>
  <c r="G43" i="5"/>
  <c r="G44" i="5"/>
  <c r="G45" i="5"/>
  <c r="G46" i="5"/>
  <c r="G47" i="5"/>
  <c r="G48" i="5"/>
  <c r="G49" i="5"/>
  <c r="G50" i="5"/>
  <c r="G51" i="5"/>
  <c r="G54" i="5"/>
  <c r="G41" i="5"/>
  <c r="G38" i="5"/>
  <c r="G33" i="5"/>
  <c r="G34" i="5"/>
  <c r="G35" i="5"/>
  <c r="G36" i="5"/>
  <c r="G37" i="5"/>
  <c r="G32" i="5"/>
  <c r="G2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9" i="5"/>
  <c r="G387" i="4"/>
  <c r="G384" i="4"/>
  <c r="G385" i="4"/>
  <c r="G386" i="4"/>
  <c r="G383" i="4"/>
  <c r="G380" i="4"/>
  <c r="G377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60" i="4"/>
  <c r="G357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30" i="4"/>
  <c r="G325" i="4"/>
  <c r="G322" i="4"/>
  <c r="G323" i="4"/>
  <c r="G324" i="4"/>
  <c r="G321" i="4"/>
  <c r="G318" i="4"/>
  <c r="G315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299" i="4"/>
  <c r="G296" i="4"/>
  <c r="G295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74" i="4"/>
  <c r="G266" i="4"/>
  <c r="G267" i="4"/>
  <c r="G268" i="4"/>
  <c r="G269" i="4"/>
  <c r="G265" i="4"/>
  <c r="G262" i="4"/>
  <c r="G260" i="4"/>
  <c r="G261" i="4"/>
  <c r="G259" i="4"/>
  <c r="G256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37" i="4"/>
  <c r="G233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4" i="4"/>
  <c r="G207" i="4"/>
  <c r="G202" i="4"/>
  <c r="G194" i="4"/>
  <c r="G195" i="4"/>
  <c r="G196" i="4"/>
  <c r="G197" i="4"/>
  <c r="G198" i="4"/>
  <c r="G199" i="4"/>
  <c r="G200" i="4"/>
  <c r="G201" i="4"/>
  <c r="G193" i="4"/>
  <c r="G190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72" i="4"/>
  <c r="G169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50" i="4"/>
  <c r="G147" i="4"/>
  <c r="G141" i="4"/>
  <c r="G142" i="4"/>
  <c r="G143" i="4"/>
  <c r="G144" i="4"/>
  <c r="G145" i="4"/>
  <c r="G146" i="4"/>
  <c r="G140" i="4"/>
  <c r="G133" i="4"/>
  <c r="G134" i="4"/>
  <c r="G135" i="4"/>
  <c r="G132" i="4"/>
  <c r="G119" i="4"/>
  <c r="G120" i="4"/>
  <c r="G121" i="4"/>
  <c r="G122" i="4"/>
  <c r="G123" i="4"/>
  <c r="G124" i="4"/>
  <c r="G125" i="4"/>
  <c r="G126" i="4"/>
  <c r="G127" i="4"/>
  <c r="G128" i="4"/>
  <c r="G129" i="4"/>
  <c r="G118" i="4"/>
  <c r="G115" i="4"/>
  <c r="G114" i="4"/>
  <c r="G113" i="4"/>
  <c r="G110" i="4"/>
  <c r="G109" i="4"/>
  <c r="G104" i="4"/>
  <c r="G105" i="4"/>
  <c r="G106" i="4"/>
  <c r="G107" i="4"/>
  <c r="G108" i="4"/>
  <c r="G103" i="4"/>
  <c r="G97" i="4"/>
  <c r="G98" i="4"/>
  <c r="G96" i="4"/>
  <c r="G93" i="4"/>
  <c r="G88" i="4"/>
  <c r="G89" i="4"/>
  <c r="G90" i="4"/>
  <c r="G91" i="4"/>
  <c r="G92" i="4"/>
  <c r="G87" i="4"/>
  <c r="G84" i="4"/>
  <c r="G80" i="4"/>
  <c r="G81" i="4"/>
  <c r="G82" i="4"/>
  <c r="G83" i="4"/>
  <c r="G79" i="4"/>
  <c r="G74" i="4"/>
  <c r="G70" i="4"/>
  <c r="G71" i="4"/>
  <c r="G72" i="4"/>
  <c r="G73" i="4"/>
  <c r="G69" i="4"/>
  <c r="G66" i="4"/>
  <c r="G65" i="4"/>
  <c r="G64" i="4"/>
  <c r="G63" i="4"/>
  <c r="G62" i="4"/>
  <c r="G59" i="4"/>
  <c r="G57" i="4"/>
  <c r="G58" i="4"/>
  <c r="G56" i="4"/>
  <c r="G53" i="4"/>
  <c r="G47" i="4"/>
  <c r="G48" i="4"/>
  <c r="G49" i="4"/>
  <c r="G50" i="4"/>
  <c r="G51" i="4"/>
  <c r="G52" i="4"/>
  <c r="G46" i="4"/>
  <c r="G38" i="4"/>
  <c r="G39" i="4"/>
  <c r="G40" i="4"/>
  <c r="G41" i="4"/>
  <c r="G37" i="4"/>
  <c r="G28" i="4"/>
  <c r="G29" i="4"/>
  <c r="G30" i="4"/>
  <c r="G31" i="4"/>
  <c r="G32" i="4"/>
  <c r="G33" i="4"/>
  <c r="G34" i="4"/>
  <c r="G27" i="4"/>
  <c r="G24" i="4"/>
  <c r="G20" i="4"/>
  <c r="G21" i="4"/>
  <c r="G22" i="4"/>
  <c r="G23" i="4"/>
  <c r="G19" i="4"/>
  <c r="G16" i="4"/>
  <c r="G10" i="4"/>
  <c r="G11" i="4"/>
  <c r="G12" i="4"/>
  <c r="G13" i="4"/>
  <c r="G14" i="4"/>
  <c r="G15" i="4"/>
  <c r="G9" i="4"/>
  <c r="I16" i="3"/>
  <c r="G15" i="3"/>
  <c r="H15" i="3"/>
  <c r="I15" i="3"/>
  <c r="G16" i="3"/>
  <c r="H16" i="3"/>
  <c r="I14" i="3"/>
  <c r="H14" i="3"/>
  <c r="G14" i="3"/>
  <c r="I10" i="3"/>
  <c r="H10" i="3"/>
  <c r="G10" i="3"/>
  <c r="G143" i="3"/>
  <c r="G136" i="3"/>
  <c r="G137" i="3"/>
  <c r="G138" i="3"/>
  <c r="G139" i="3"/>
  <c r="G142" i="3"/>
  <c r="G135" i="3"/>
  <c r="G132" i="3"/>
  <c r="I129" i="3"/>
  <c r="G126" i="3"/>
  <c r="G125" i="3"/>
  <c r="G124" i="3"/>
  <c r="G119" i="3"/>
  <c r="G120" i="3"/>
  <c r="G121" i="3"/>
  <c r="G118" i="3"/>
  <c r="G115" i="3"/>
  <c r="G109" i="3"/>
  <c r="G110" i="3"/>
  <c r="G111" i="3"/>
  <c r="G112" i="3"/>
  <c r="G113" i="3"/>
  <c r="G114" i="3"/>
  <c r="G108" i="3"/>
  <c r="G105" i="3"/>
  <c r="G104" i="3"/>
  <c r="I101" i="3"/>
  <c r="I96" i="3"/>
  <c r="I97" i="3"/>
  <c r="I98" i="3"/>
  <c r="I99" i="3"/>
  <c r="I100" i="3"/>
  <c r="I95" i="3"/>
  <c r="H87" i="3"/>
  <c r="H88" i="3"/>
  <c r="H89" i="3"/>
  <c r="H90" i="3"/>
  <c r="H91" i="3"/>
  <c r="H92" i="3"/>
  <c r="H86" i="3"/>
  <c r="G83" i="3"/>
  <c r="G78" i="3"/>
  <c r="G79" i="3"/>
  <c r="G80" i="3"/>
  <c r="G81" i="3"/>
  <c r="G82" i="3"/>
  <c r="G77" i="3"/>
  <c r="G74" i="3"/>
  <c r="G73" i="3"/>
  <c r="G72" i="3"/>
  <c r="G69" i="3"/>
  <c r="G65" i="3"/>
  <c r="G66" i="3"/>
  <c r="G67" i="3"/>
  <c r="G68" i="3"/>
  <c r="G64" i="3"/>
  <c r="G60" i="3"/>
  <c r="G61" i="3"/>
  <c r="G59" i="3"/>
  <c r="G55" i="3"/>
  <c r="G56" i="3"/>
  <c r="G54" i="3"/>
  <c r="G51" i="3"/>
  <c r="G50" i="3"/>
  <c r="G49" i="3"/>
  <c r="G46" i="3"/>
  <c r="G44" i="3"/>
  <c r="G45" i="3"/>
  <c r="G43" i="3"/>
  <c r="G38" i="3"/>
  <c r="G39" i="3"/>
  <c r="G40" i="3"/>
  <c r="G29" i="3"/>
  <c r="G30" i="3"/>
  <c r="G31" i="3"/>
  <c r="G32" i="3"/>
  <c r="G33" i="3"/>
  <c r="G34" i="3"/>
  <c r="G37" i="3"/>
  <c r="G28" i="3"/>
  <c r="G25" i="3"/>
  <c r="G21" i="3"/>
  <c r="G22" i="3"/>
  <c r="G23" i="3"/>
  <c r="G24" i="3"/>
  <c r="G20" i="3"/>
  <c r="G17" i="3"/>
  <c r="G12" i="3"/>
  <c r="G13" i="3"/>
  <c r="G11" i="3"/>
  <c r="G9" i="3"/>
  <c r="E10" i="3"/>
  <c r="G348" i="2"/>
  <c r="G346" i="2"/>
  <c r="G347" i="2"/>
  <c r="G340" i="2"/>
  <c r="G339" i="2"/>
  <c r="G328" i="2"/>
  <c r="G329" i="2"/>
  <c r="G330" i="2"/>
  <c r="G331" i="2"/>
  <c r="G332" i="2"/>
  <c r="G333" i="2"/>
  <c r="G334" i="2"/>
  <c r="G335" i="2"/>
  <c r="G336" i="2"/>
  <c r="G337" i="2"/>
  <c r="G338" i="2"/>
  <c r="G341" i="2"/>
  <c r="G342" i="2"/>
  <c r="G324" i="2"/>
  <c r="G320" i="2"/>
  <c r="G311" i="2"/>
  <c r="G312" i="2"/>
  <c r="G313" i="2"/>
  <c r="G314" i="2"/>
  <c r="G315" i="2"/>
  <c r="G316" i="2"/>
  <c r="G317" i="2"/>
  <c r="G318" i="2"/>
  <c r="G319" i="2"/>
  <c r="G321" i="2"/>
  <c r="G322" i="2"/>
  <c r="G323" i="2"/>
  <c r="G307" i="2"/>
  <c r="G301" i="2"/>
  <c r="G302" i="2"/>
  <c r="G303" i="2"/>
  <c r="G304" i="2"/>
  <c r="G305" i="2"/>
  <c r="G306" i="2"/>
  <c r="G295" i="2"/>
  <c r="G294" i="2"/>
  <c r="G290" i="2"/>
  <c r="G291" i="2"/>
  <c r="G292" i="2"/>
  <c r="G293" i="2"/>
  <c r="G282" i="2"/>
  <c r="G283" i="2"/>
  <c r="G284" i="2"/>
  <c r="G285" i="2"/>
  <c r="G286" i="2"/>
  <c r="G275" i="2"/>
  <c r="G276" i="2"/>
  <c r="G277" i="2"/>
  <c r="G278" i="2"/>
  <c r="G265" i="2"/>
  <c r="G266" i="2"/>
  <c r="G267" i="2"/>
  <c r="G268" i="2"/>
  <c r="G269" i="2"/>
  <c r="G255" i="2"/>
  <c r="G256" i="2"/>
  <c r="G257" i="2"/>
  <c r="G258" i="2"/>
  <c r="G259" i="2"/>
  <c r="G260" i="2"/>
  <c r="G261" i="2"/>
  <c r="G248" i="2"/>
  <c r="G249" i="2"/>
  <c r="G250" i="2"/>
  <c r="G251" i="2"/>
  <c r="G242" i="2"/>
  <c r="G237" i="2"/>
  <c r="G238" i="2"/>
  <c r="G239" i="2"/>
  <c r="G240" i="2"/>
  <c r="G241" i="2"/>
  <c r="G229" i="2"/>
  <c r="G230" i="2"/>
  <c r="G231" i="2"/>
  <c r="G232" i="2"/>
  <c r="G233" i="2"/>
  <c r="G222" i="2"/>
  <c r="G218" i="2"/>
  <c r="G219" i="2"/>
  <c r="G220" i="2"/>
  <c r="G221" i="2"/>
  <c r="G223" i="2"/>
  <c r="G224" i="2"/>
  <c r="G225" i="2"/>
  <c r="G210" i="2"/>
  <c r="G211" i="2"/>
  <c r="G212" i="2"/>
  <c r="G213" i="2"/>
  <c r="G214" i="2"/>
  <c r="G215" i="2"/>
  <c r="G216" i="2"/>
  <c r="G217" i="2"/>
  <c r="G203" i="2"/>
  <c r="G204" i="2"/>
  <c r="G205" i="2"/>
  <c r="G206" i="2"/>
  <c r="G196" i="2"/>
  <c r="G197" i="2"/>
  <c r="G188" i="2"/>
  <c r="G189" i="2"/>
  <c r="G190" i="2"/>
  <c r="G191" i="2"/>
  <c r="G192" i="2"/>
  <c r="G177" i="2"/>
  <c r="G178" i="2"/>
  <c r="G179" i="2"/>
  <c r="G180" i="2"/>
  <c r="G181" i="2"/>
  <c r="G182" i="2"/>
  <c r="G183" i="2"/>
  <c r="G184" i="2"/>
  <c r="G170" i="2"/>
  <c r="G171" i="2"/>
  <c r="G172" i="2"/>
  <c r="G173" i="2"/>
  <c r="G164" i="2"/>
  <c r="G160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05" i="2"/>
  <c r="G106" i="2"/>
  <c r="G107" i="2"/>
  <c r="G108" i="2"/>
  <c r="G109" i="2"/>
  <c r="G110" i="2"/>
  <c r="G111" i="2"/>
  <c r="G112" i="2"/>
  <c r="G113" i="2"/>
  <c r="G93" i="2"/>
  <c r="G94" i="2"/>
  <c r="G95" i="2"/>
  <c r="G96" i="2"/>
  <c r="G97" i="2"/>
  <c r="G98" i="2"/>
  <c r="G99" i="2"/>
  <c r="G100" i="2"/>
  <c r="G101" i="2"/>
  <c r="G80" i="2"/>
  <c r="G81" i="2"/>
  <c r="G82" i="2"/>
  <c r="G83" i="2"/>
  <c r="G84" i="2"/>
  <c r="G85" i="2"/>
  <c r="G86" i="2"/>
  <c r="G87" i="2"/>
  <c r="G70" i="2"/>
  <c r="G71" i="2"/>
  <c r="G72" i="2"/>
  <c r="G73" i="2"/>
  <c r="G74" i="2"/>
  <c r="G75" i="2"/>
  <c r="G76" i="2"/>
  <c r="G60" i="2"/>
  <c r="G61" i="2"/>
  <c r="G62" i="2"/>
  <c r="G63" i="2"/>
  <c r="G64" i="2"/>
  <c r="G65" i="2"/>
  <c r="G66" i="2"/>
  <c r="G50" i="2"/>
  <c r="G51" i="2"/>
  <c r="G52" i="2"/>
  <c r="G53" i="2"/>
  <c r="G54" i="2"/>
  <c r="G55" i="2"/>
  <c r="G56" i="2"/>
  <c r="G37" i="2"/>
  <c r="G38" i="2"/>
  <c r="G39" i="2"/>
  <c r="G40" i="2"/>
  <c r="G41" i="2"/>
  <c r="G42" i="2"/>
  <c r="G43" i="2"/>
  <c r="G44" i="2"/>
  <c r="G45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10" i="2"/>
  <c r="G11" i="2"/>
  <c r="G12" i="2"/>
  <c r="G13" i="2"/>
  <c r="G14" i="2"/>
  <c r="G15" i="2"/>
  <c r="G345" i="2"/>
  <c r="G327" i="2"/>
  <c r="G310" i="2"/>
  <c r="G300" i="2"/>
  <c r="G289" i="2"/>
  <c r="G274" i="2"/>
  <c r="G281" i="2"/>
  <c r="G264" i="2"/>
  <c r="G254" i="2"/>
  <c r="G247" i="2"/>
  <c r="G236" i="2"/>
  <c r="G228" i="2"/>
  <c r="G209" i="2"/>
  <c r="G202" i="2"/>
  <c r="G195" i="2"/>
  <c r="G187" i="2"/>
  <c r="G176" i="2"/>
  <c r="G169" i="2"/>
  <c r="G163" i="2"/>
  <c r="G159" i="2"/>
  <c r="G137" i="2"/>
  <c r="G118" i="2"/>
  <c r="G104" i="2"/>
  <c r="G92" i="2"/>
  <c r="G79" i="2"/>
  <c r="G69" i="2"/>
  <c r="G59" i="2"/>
  <c r="G49" i="2"/>
  <c r="G36" i="2"/>
  <c r="G18" i="2"/>
  <c r="G9" i="2"/>
  <c r="G447" i="1"/>
  <c r="G445" i="1"/>
  <c r="G446" i="1"/>
  <c r="G438" i="1"/>
  <c r="G429" i="1"/>
  <c r="G430" i="1"/>
  <c r="G431" i="1"/>
  <c r="G432" i="1"/>
  <c r="G433" i="1"/>
  <c r="G434" i="1"/>
  <c r="G435" i="1"/>
  <c r="G436" i="1"/>
  <c r="G437" i="1"/>
  <c r="G439" i="1"/>
  <c r="G440" i="1"/>
  <c r="G441" i="1"/>
  <c r="G421" i="1"/>
  <c r="G422" i="1"/>
  <c r="G423" i="1"/>
  <c r="G424" i="1"/>
  <c r="G425" i="1"/>
  <c r="G416" i="1"/>
  <c r="G412" i="1"/>
  <c r="G413" i="1"/>
  <c r="G414" i="1"/>
  <c r="G415" i="1"/>
  <c r="G417" i="1"/>
  <c r="G404" i="1"/>
  <c r="G398" i="1"/>
  <c r="G399" i="1"/>
  <c r="G400" i="1"/>
  <c r="G401" i="1"/>
  <c r="G402" i="1"/>
  <c r="G403" i="1"/>
  <c r="G405" i="1"/>
  <c r="G406" i="1"/>
  <c r="G407" i="1"/>
  <c r="G408" i="1"/>
  <c r="G392" i="1"/>
  <c r="G389" i="1"/>
  <c r="G390" i="1"/>
  <c r="G391" i="1"/>
  <c r="G385" i="1"/>
  <c r="G384" i="1"/>
  <c r="G378" i="1"/>
  <c r="G377" i="1"/>
  <c r="G368" i="1"/>
  <c r="G369" i="1"/>
  <c r="G370" i="1"/>
  <c r="G371" i="1"/>
  <c r="G372" i="1"/>
  <c r="G373" i="1"/>
  <c r="G374" i="1"/>
  <c r="G375" i="1"/>
  <c r="G376" i="1"/>
  <c r="G379" i="1"/>
  <c r="G380" i="1"/>
  <c r="G357" i="1"/>
  <c r="G358" i="1"/>
  <c r="G359" i="1"/>
  <c r="G360" i="1"/>
  <c r="G361" i="1"/>
  <c r="G362" i="1"/>
  <c r="G363" i="1"/>
  <c r="G364" i="1"/>
  <c r="G353" i="1"/>
  <c r="G352" i="1"/>
  <c r="G348" i="1"/>
  <c r="G341" i="1"/>
  <c r="G342" i="1"/>
  <c r="G343" i="1"/>
  <c r="G344" i="1"/>
  <c r="G345" i="1"/>
  <c r="G346" i="1"/>
  <c r="G347" i="1"/>
  <c r="G337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21" i="1"/>
  <c r="G313" i="1"/>
  <c r="G314" i="1"/>
  <c r="G315" i="1"/>
  <c r="G316" i="1"/>
  <c r="G317" i="1"/>
  <c r="G318" i="1"/>
  <c r="G319" i="1"/>
  <c r="G320" i="1"/>
  <c r="G300" i="1"/>
  <c r="G301" i="1"/>
  <c r="G302" i="1"/>
  <c r="G303" i="1"/>
  <c r="G304" i="1"/>
  <c r="G305" i="1"/>
  <c r="G306" i="1"/>
  <c r="G307" i="1"/>
  <c r="G308" i="1"/>
  <c r="G309" i="1"/>
  <c r="G289" i="1"/>
  <c r="G290" i="1"/>
  <c r="G291" i="1"/>
  <c r="G292" i="1"/>
  <c r="G293" i="1"/>
  <c r="G294" i="1"/>
  <c r="G295" i="1"/>
  <c r="G296" i="1"/>
  <c r="G285" i="1"/>
  <c r="G275" i="1"/>
  <c r="G276" i="1"/>
  <c r="G277" i="1"/>
  <c r="G278" i="1"/>
  <c r="G279" i="1"/>
  <c r="G280" i="1"/>
  <c r="G281" i="1"/>
  <c r="G282" i="1"/>
  <c r="G283" i="1"/>
  <c r="G284" i="1"/>
  <c r="G269" i="1"/>
  <c r="G270" i="1"/>
  <c r="G271" i="1"/>
  <c r="G263" i="1"/>
  <c r="G260" i="1"/>
  <c r="G261" i="1"/>
  <c r="G262" i="1"/>
  <c r="G256" i="1"/>
  <c r="G252" i="1"/>
  <c r="G244" i="1"/>
  <c r="G245" i="1"/>
  <c r="G246" i="1"/>
  <c r="G247" i="1"/>
  <c r="G248" i="1"/>
  <c r="G249" i="1"/>
  <c r="G250" i="1"/>
  <c r="G251" i="1"/>
  <c r="G240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21" i="1"/>
  <c r="G211" i="1"/>
  <c r="G212" i="1"/>
  <c r="G213" i="1"/>
  <c r="G214" i="1"/>
  <c r="G215" i="1"/>
  <c r="G216" i="1"/>
  <c r="G217" i="1"/>
  <c r="G207" i="1"/>
  <c r="G206" i="1"/>
  <c r="G205" i="1"/>
  <c r="G202" i="1"/>
  <c r="G199" i="1"/>
  <c r="G200" i="1"/>
  <c r="G201" i="1"/>
  <c r="G198" i="1"/>
  <c r="G191" i="1"/>
  <c r="G186" i="1"/>
  <c r="G187" i="1"/>
  <c r="G188" i="1"/>
  <c r="G189" i="1"/>
  <c r="G190" i="1"/>
  <c r="G192" i="1"/>
  <c r="G193" i="1"/>
  <c r="G194" i="1"/>
  <c r="G195" i="1"/>
  <c r="G179" i="1"/>
  <c r="G180" i="1"/>
  <c r="G181" i="1"/>
  <c r="G182" i="1"/>
  <c r="G175" i="1"/>
  <c r="G167" i="1"/>
  <c r="G168" i="1"/>
  <c r="G169" i="1"/>
  <c r="G170" i="1"/>
  <c r="G171" i="1"/>
  <c r="G172" i="1"/>
  <c r="G173" i="1"/>
  <c r="G174" i="1"/>
  <c r="G157" i="1"/>
  <c r="G158" i="1"/>
  <c r="G159" i="1"/>
  <c r="G160" i="1"/>
  <c r="G161" i="1"/>
  <c r="G162" i="1"/>
  <c r="G163" i="1"/>
  <c r="G145" i="1"/>
  <c r="G146" i="1"/>
  <c r="G147" i="1"/>
  <c r="G148" i="1"/>
  <c r="G149" i="1"/>
  <c r="G150" i="1"/>
  <c r="G151" i="1"/>
  <c r="G136" i="1"/>
  <c r="G137" i="1"/>
  <c r="G138" i="1"/>
  <c r="G139" i="1"/>
  <c r="G140" i="1"/>
  <c r="G141" i="1"/>
  <c r="G135" i="1"/>
  <c r="G132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05" i="1"/>
  <c r="G106" i="1"/>
  <c r="G107" i="1"/>
  <c r="G108" i="1"/>
  <c r="G109" i="1"/>
  <c r="G110" i="1"/>
  <c r="G111" i="1"/>
  <c r="G112" i="1"/>
  <c r="G113" i="1"/>
  <c r="G114" i="1"/>
  <c r="G104" i="1"/>
  <c r="G101" i="1"/>
  <c r="G97" i="1"/>
  <c r="G90" i="1"/>
  <c r="G91" i="1"/>
  <c r="G92" i="1"/>
  <c r="G93" i="1"/>
  <c r="G94" i="1"/>
  <c r="G95" i="1"/>
  <c r="G96" i="1"/>
  <c r="G86" i="1"/>
  <c r="G83" i="1"/>
  <c r="G82" i="1"/>
  <c r="G72" i="1"/>
  <c r="G73" i="1"/>
  <c r="G74" i="1"/>
  <c r="G75" i="1"/>
  <c r="G76" i="1"/>
  <c r="G77" i="1"/>
  <c r="G78" i="1"/>
  <c r="G79" i="1"/>
  <c r="G80" i="1"/>
  <c r="G81" i="1"/>
  <c r="G84" i="1"/>
  <c r="G85" i="1"/>
  <c r="G62" i="1"/>
  <c r="G63" i="1"/>
  <c r="G64" i="1"/>
  <c r="G65" i="1"/>
  <c r="G66" i="1"/>
  <c r="G67" i="1"/>
  <c r="G68" i="1"/>
  <c r="G58" i="1"/>
  <c r="G48" i="1"/>
  <c r="G49" i="1"/>
  <c r="G50" i="1"/>
  <c r="G51" i="1"/>
  <c r="G52" i="1"/>
  <c r="G53" i="1"/>
  <c r="G54" i="1"/>
  <c r="G55" i="1"/>
  <c r="G56" i="1"/>
  <c r="G57" i="1"/>
  <c r="G47" i="1"/>
  <c r="G44" i="1"/>
  <c r="G37" i="1"/>
  <c r="G38" i="1"/>
  <c r="G39" i="1"/>
  <c r="G40" i="1"/>
  <c r="G41" i="1"/>
  <c r="G42" i="1"/>
  <c r="G43" i="1"/>
  <c r="G36" i="1"/>
  <c r="G33" i="1"/>
  <c r="G25" i="1"/>
  <c r="G26" i="1"/>
  <c r="G27" i="1"/>
  <c r="G28" i="1"/>
  <c r="G29" i="1"/>
  <c r="G30" i="1"/>
  <c r="G31" i="1"/>
  <c r="G32" i="1"/>
  <c r="G21" i="1"/>
  <c r="G14" i="1"/>
  <c r="G15" i="1"/>
  <c r="G16" i="1"/>
  <c r="G17" i="1"/>
  <c r="G18" i="1"/>
  <c r="G19" i="1"/>
  <c r="G20" i="1"/>
  <c r="G13" i="1"/>
  <c r="G444" i="1"/>
  <c r="G428" i="1"/>
  <c r="G420" i="1"/>
  <c r="G411" i="1"/>
  <c r="G397" i="1"/>
  <c r="G388" i="1"/>
  <c r="G383" i="1"/>
  <c r="G367" i="1"/>
  <c r="G356" i="1"/>
  <c r="G351" i="1"/>
  <c r="G340" i="1"/>
  <c r="G324" i="1"/>
  <c r="G312" i="1"/>
  <c r="G299" i="1"/>
  <c r="G288" i="1"/>
  <c r="G274" i="1"/>
  <c r="G268" i="1"/>
  <c r="G259" i="1"/>
  <c r="G255" i="1"/>
  <c r="G243" i="1"/>
  <c r="G224" i="1"/>
  <c r="G220" i="1"/>
  <c r="G210" i="1"/>
  <c r="G185" i="1"/>
  <c r="G178" i="1"/>
  <c r="G166" i="1"/>
  <c r="G156" i="1"/>
  <c r="G144" i="1"/>
  <c r="G117" i="1"/>
  <c r="G100" i="1"/>
  <c r="G89" i="1"/>
  <c r="G71" i="1"/>
  <c r="G61" i="1"/>
  <c r="G24" i="1"/>
  <c r="G9" i="1"/>
  <c r="G68" i="7"/>
  <c r="G67" i="7"/>
  <c r="G56" i="7"/>
  <c r="G57" i="7"/>
  <c r="G58" i="7"/>
  <c r="G59" i="7"/>
  <c r="G60" i="7"/>
  <c r="G61" i="7"/>
  <c r="G62" i="7"/>
  <c r="G63" i="7"/>
  <c r="G64" i="7"/>
  <c r="G65" i="7"/>
  <c r="G66" i="7"/>
  <c r="G52" i="7"/>
  <c r="G47" i="7"/>
  <c r="G48" i="7"/>
  <c r="G49" i="7"/>
  <c r="G50" i="7"/>
  <c r="G51" i="7"/>
  <c r="G43" i="7"/>
  <c r="G55" i="7"/>
  <c r="G46" i="7"/>
  <c r="G42" i="7"/>
  <c r="G39" i="7"/>
  <c r="G29" i="7"/>
  <c r="G30" i="7"/>
  <c r="G31" i="7"/>
  <c r="G32" i="7"/>
  <c r="G33" i="7"/>
  <c r="G34" i="7"/>
  <c r="G35" i="7"/>
  <c r="G36" i="7"/>
  <c r="G37" i="7"/>
  <c r="G38" i="7"/>
  <c r="G28" i="7"/>
  <c r="G25" i="7"/>
  <c r="G24" i="7"/>
  <c r="G21" i="7"/>
  <c r="G17" i="7"/>
  <c r="G18" i="7"/>
  <c r="G19" i="7"/>
  <c r="G20" i="7"/>
  <c r="G16" i="7"/>
  <c r="G10" i="7"/>
  <c r="G14" i="7" s="1"/>
  <c r="G70" i="7" s="1"/>
  <c r="G11" i="7"/>
  <c r="G12" i="7"/>
  <c r="G13" i="7"/>
  <c r="G9" i="7"/>
  <c r="G29" i="11"/>
  <c r="G25" i="11"/>
  <c r="G26" i="11"/>
  <c r="G27" i="11"/>
  <c r="G28" i="11"/>
  <c r="G21" i="11"/>
  <c r="G18" i="11"/>
  <c r="G19" i="11"/>
  <c r="G20" i="11"/>
  <c r="G14" i="11"/>
  <c r="G9" i="11"/>
  <c r="G10" i="11"/>
  <c r="G11" i="11"/>
  <c r="G24" i="11"/>
  <c r="G17" i="11"/>
  <c r="G8" i="11"/>
  <c r="G37" i="9"/>
  <c r="G36" i="9"/>
  <c r="G33" i="9"/>
  <c r="G30" i="9"/>
  <c r="G31" i="9"/>
  <c r="G34" i="9" s="1"/>
  <c r="G39" i="9" s="1"/>
  <c r="G32" i="9"/>
  <c r="G29" i="9"/>
  <c r="G26" i="9"/>
  <c r="G20" i="9"/>
  <c r="G21" i="9"/>
  <c r="G22" i="9"/>
  <c r="G23" i="9"/>
  <c r="G19" i="9"/>
  <c r="G9" i="9"/>
  <c r="G10" i="9"/>
  <c r="G11" i="9"/>
  <c r="G12" i="9"/>
  <c r="G13" i="9"/>
  <c r="G14" i="9"/>
  <c r="G15" i="9"/>
  <c r="G16" i="9"/>
  <c r="G8" i="9"/>
  <c r="G26" i="10"/>
  <c r="G23" i="10"/>
  <c r="G24" i="10"/>
  <c r="G25" i="10"/>
  <c r="G22" i="10"/>
  <c r="G19" i="10"/>
  <c r="G18" i="10"/>
  <c r="G15" i="10"/>
  <c r="G14" i="10"/>
  <c r="G13" i="10"/>
  <c r="G12" i="10"/>
  <c r="G9" i="10"/>
  <c r="G8" i="10"/>
  <c r="G28" i="10" l="1"/>
  <c r="G744" i="6" l="1"/>
  <c r="E177" i="4"/>
  <c r="I177" i="4"/>
  <c r="H177" i="4"/>
  <c r="H390" i="4" l="1"/>
  <c r="D20" i="12" s="1"/>
  <c r="I204" i="4"/>
  <c r="I390" i="4" s="1"/>
  <c r="E20" i="12" s="1"/>
  <c r="G430" i="5" l="1"/>
  <c r="G39" i="5" l="1"/>
  <c r="G52" i="5"/>
  <c r="E83" i="3" l="1"/>
  <c r="E396" i="5" l="1"/>
  <c r="E394" i="5"/>
  <c r="E369" i="5"/>
  <c r="E368" i="5"/>
  <c r="E304" i="5"/>
  <c r="E303" i="5"/>
  <c r="E245" i="5"/>
  <c r="E243" i="5"/>
  <c r="E15" i="3" l="1"/>
  <c r="E17" i="3"/>
  <c r="E15" i="13" l="1"/>
  <c r="G581" i="5" l="1"/>
  <c r="G552" i="5"/>
  <c r="I146" i="3" l="1"/>
  <c r="E19" i="12" s="1"/>
  <c r="H146" i="3"/>
  <c r="D19" i="12" s="1"/>
  <c r="G399" i="5"/>
  <c r="G71" i="5"/>
  <c r="G456" i="5"/>
  <c r="G499" i="5"/>
  <c r="G525" i="5"/>
  <c r="G576" i="5"/>
  <c r="G248" i="5"/>
  <c r="G307" i="5"/>
  <c r="G598" i="5"/>
  <c r="G78" i="5"/>
  <c r="G371" i="5"/>
  <c r="G588" i="5"/>
  <c r="G193" i="5"/>
  <c r="G416" i="5"/>
  <c r="G547" i="5"/>
  <c r="G568" i="5"/>
  <c r="G79" i="5" l="1"/>
  <c r="G599" i="5"/>
  <c r="C19" i="12"/>
  <c r="C16" i="12"/>
  <c r="G431" i="5"/>
  <c r="G569" i="5"/>
  <c r="C24" i="12"/>
  <c r="C13" i="12"/>
  <c r="C15" i="12"/>
  <c r="C23" i="12"/>
  <c r="C14" i="12"/>
  <c r="G600" i="5" l="1"/>
  <c r="G601" i="5" s="1"/>
  <c r="C21" i="12" s="1"/>
  <c r="C20" i="12"/>
  <c r="C17" i="12"/>
  <c r="C22" i="12"/>
  <c r="G351" i="2"/>
  <c r="C18" i="12" s="1"/>
  <c r="C25" i="12" s="1"/>
  <c r="E29" i="12" s="1"/>
</calcChain>
</file>

<file path=xl/sharedStrings.xml><?xml version="1.0" encoding="utf-8"?>
<sst xmlns="http://schemas.openxmlformats.org/spreadsheetml/2006/main" count="7604" uniqueCount="2698">
  <si>
    <t>Nr</t>
  </si>
  <si>
    <t>Podstawa</t>
  </si>
  <si>
    <t>Opis robót</t>
  </si>
  <si>
    <t>Jm</t>
  </si>
  <si>
    <t>Ilość</t>
  </si>
  <si>
    <t>Cena</t>
  </si>
  <si>
    <t>Wartość</t>
  </si>
  <si>
    <t>1</t>
  </si>
  <si>
    <t>2</t>
  </si>
  <si>
    <t>3</t>
  </si>
  <si>
    <t>4</t>
  </si>
  <si>
    <t>5</t>
  </si>
  <si>
    <t>6</t>
  </si>
  <si>
    <t>7</t>
  </si>
  <si>
    <t>szt</t>
  </si>
  <si>
    <t>m2</t>
  </si>
  <si>
    <t>ROBOTY PRZYGOTOWAWCZE</t>
  </si>
  <si>
    <t xml:space="preserve">NNRNKB 5 0618/03 </t>
  </si>
  <si>
    <t>Izolacja przeciwwilgociowa powierzchni poziomych z papy termozgrzewalnej</t>
  </si>
  <si>
    <t xml:space="preserve">KNR 0-29 0643/01 </t>
  </si>
  <si>
    <t>Izolacja cieplna pionowa płytami polistyrenowymi o grubości 20cm</t>
  </si>
  <si>
    <t xml:space="preserve">KNR 0-23 2612/06 </t>
  </si>
  <si>
    <t>Warstwa siatki na ociepleniu płytami styropianowymi ścian</t>
  </si>
  <si>
    <t xml:space="preserve">KNR 0-23 0933/04 </t>
  </si>
  <si>
    <t>Tynki mineralne cienkowarstwowe z gramaplastu na cokołach</t>
  </si>
  <si>
    <t xml:space="preserve">KNR K-02 0103/07 </t>
  </si>
  <si>
    <t>Ściany murowane z bloczków silikatowych o grubości 24cm i wysokości do 4,5m</t>
  </si>
  <si>
    <t>8</t>
  </si>
  <si>
    <t xml:space="preserve">KNR K-02 0103/06 </t>
  </si>
  <si>
    <t>Ściany murowane wielokondygnacyjne z bloczków silikatowych o grubości 18cm</t>
  </si>
  <si>
    <t>9</t>
  </si>
  <si>
    <t xml:space="preserve">KNR 0-23 2615/01 </t>
  </si>
  <si>
    <t>Ocieplenie ścian budynków płytami z wełny mineralnej pod okładziny o grubości 20cm</t>
  </si>
  <si>
    <t>10</t>
  </si>
  <si>
    <t xml:space="preserve">KNR-W 2-02 0612/06 </t>
  </si>
  <si>
    <t>Izolacja cieplna i przeciwdźwiękowa pionowa z płyt z wełny mineralnej o grubości 8cm</t>
  </si>
  <si>
    <t>11</t>
  </si>
  <si>
    <t xml:space="preserve">KNR-W 2-05 0903/01 </t>
  </si>
  <si>
    <t>Ściany i elewacje</t>
  </si>
  <si>
    <t>12</t>
  </si>
  <si>
    <t xml:space="preserve">KNR 0-19 1024/05 </t>
  </si>
  <si>
    <t>Okna aluminiowe uchylno-rozwierane o powierzchni ponad 3m2 (16szt)</t>
  </si>
  <si>
    <t>13</t>
  </si>
  <si>
    <t xml:space="preserve">KNR 0-19 1024/04 </t>
  </si>
  <si>
    <t>Okna aluminiowe uchylno-rozwierane o powierzchni do 3m2 (13szt)</t>
  </si>
  <si>
    <t>Okna aluminiowe rozwierane o powierzchni do 3m2 (4szt)</t>
  </si>
  <si>
    <t>Okna aluminiowe uchylne o powierzchni do 3m2 (2szt)</t>
  </si>
  <si>
    <t xml:space="preserve">KNR-W 2-02 1040/01 </t>
  </si>
  <si>
    <t>Drzwi zewnętrzne aluminiowe jednoskrzydłowe półpełne (1szt)</t>
  </si>
  <si>
    <t xml:space="preserve">KNR-W 2-02 1040/02 </t>
  </si>
  <si>
    <t>Drzwi zewnętrzne aluminiowe dwuskrzydłowe przeszklone (4szt)</t>
  </si>
  <si>
    <t xml:space="preserve">KNR-W 4-01 0921/17 </t>
  </si>
  <si>
    <t>Klamki drzwiowe</t>
  </si>
  <si>
    <t xml:space="preserve">KNR-W 4-01 0921/03 </t>
  </si>
  <si>
    <t>Zamki drzwiowe wpuszczane bębenkowe</t>
  </si>
  <si>
    <t xml:space="preserve">KNR-W 4-01 0921/02 </t>
  </si>
  <si>
    <t>Sprężyny automatyczne samozamykacze</t>
  </si>
  <si>
    <t xml:space="preserve">KNR-W 4-01 0921/11 </t>
  </si>
  <si>
    <t>Kontraktony z kontrolą dostępu</t>
  </si>
  <si>
    <t>Stolarka zewnętrzna</t>
  </si>
  <si>
    <t xml:space="preserve">KNR-W 2-02 0606/02 </t>
  </si>
  <si>
    <t>Izolacja przeciwwilgociowa i przeciwwodna z folii polietylenowej</t>
  </si>
  <si>
    <t xml:space="preserve">KNR-W 2-02 0612/03 </t>
  </si>
  <si>
    <t>Izolacja cieplna i przeciwdźwiękowa pozioma z płyt z wełny mineralnej o grubości 20cm</t>
  </si>
  <si>
    <t xml:space="preserve">KNR-W 2-02 0608/01 </t>
  </si>
  <si>
    <t>Warstwa spadkowa z wełny minaralnej</t>
  </si>
  <si>
    <t>m3</t>
  </si>
  <si>
    <t>Izolacja cieplna i przeciwdźwiękowa pozioma z płyt z wełny mineralnej o grubości 5cm</t>
  </si>
  <si>
    <t xml:space="preserve">KNR K-05 0103/02.3 </t>
  </si>
  <si>
    <t>Pokrycie dachów membraną z PCV termozgrzewalną</t>
  </si>
  <si>
    <t>Ścieżka serwisowa z membrany dachowej wzmocnionej</t>
  </si>
  <si>
    <t xml:space="preserve">KNR-W 5-08 0622/05 </t>
  </si>
  <si>
    <t>Słupki asekuracyjne z podstawą dachową</t>
  </si>
  <si>
    <t xml:space="preserve">KNR-W 2-02 1804/13 </t>
  </si>
  <si>
    <t>Lina asekuracyjna montowana do słupków na dachu</t>
  </si>
  <si>
    <t>m</t>
  </si>
  <si>
    <t xml:space="preserve"> powierz. dachu</t>
  </si>
  <si>
    <t>Obróbki z uszczelnieniem podstaw przejść instalacyjnych, urządzeń dachowych</t>
  </si>
  <si>
    <t>Roboty dachowe</t>
  </si>
  <si>
    <t xml:space="preserve">KNR-W 2-02 1027/01 </t>
  </si>
  <si>
    <t>Drzwi drewniane jednoskrzydłowe pełne (15szt)</t>
  </si>
  <si>
    <t>Drzwi drewniane jednoskrzydłowe przeszklone (5szt)</t>
  </si>
  <si>
    <t xml:space="preserve">KNR-W 2-02 1026/03 </t>
  </si>
  <si>
    <t>Drzwi drewniane pełne przeciwpożarowe EI30 (1szt)</t>
  </si>
  <si>
    <t xml:space="preserve">KNR-W 2-02 1024/02 </t>
  </si>
  <si>
    <t>Drzwi drewnianie wewnętrzne przesuwne (1szt)</t>
  </si>
  <si>
    <t>Drzwi aluminiowe dwuskrzydłowe przeszklone (9szt)</t>
  </si>
  <si>
    <t xml:space="preserve">KNR-W 2-02 1039/02 </t>
  </si>
  <si>
    <t>Okna aluminiowe wewnętrzne o powierzchni do 2m2 (6szt)</t>
  </si>
  <si>
    <t xml:space="preserve">KNR-W 4-01 0921/04 </t>
  </si>
  <si>
    <t>Zamki drzwiowe wpuszczane łazienkowe</t>
  </si>
  <si>
    <t xml:space="preserve">KNR K-03 0501/11 </t>
  </si>
  <si>
    <t>Kratki wentylacyjne drzwiowe</t>
  </si>
  <si>
    <t>Stolarka wewnętrzna</t>
  </si>
  <si>
    <t xml:space="preserve">KNR 9-01 0104/02 </t>
  </si>
  <si>
    <t>Ściany murowane wewnętrzne z bloczków silikatowych o grubości 24cm i wysokości do 4,5m</t>
  </si>
  <si>
    <t xml:space="preserve">KNR 9-01 0104/01 </t>
  </si>
  <si>
    <t>Ściany murowane wewnętrzne z bloczków silikatowych o grubości 18cm i wysokości do 4,5m</t>
  </si>
  <si>
    <t>Ściany murowane wewnętrzne z bloczków silikatowych o grubości 15cm i wysokości do 4,5m</t>
  </si>
  <si>
    <t xml:space="preserve">KNR-W 2-02 2003/06 </t>
  </si>
  <si>
    <t>Ścianki z płyt gipsowych pokrytych obustronnie dwuwarstwowo na rusztach o grubości 100mm</t>
  </si>
  <si>
    <t xml:space="preserve">KNR-W 2-02 2003/03 </t>
  </si>
  <si>
    <t>Ścianki z płyt gipsowych pokrytych obustronnie jednowarstwowo na rusztach o grubości 100mm</t>
  </si>
  <si>
    <t xml:space="preserve">KNR-W 2-02 2003/04 </t>
  </si>
  <si>
    <t>Ścianki z płyt gipsowych pokrytych obustronnie dwuwarstwowo na rusztach o grubości 50mm</t>
  </si>
  <si>
    <t xml:space="preserve">KNR-W 2-02 2003/10 </t>
  </si>
  <si>
    <t>Ścianki z płyt gipsowych pokrytych jednostronnie dwuwarstwowo na rusztach o grubości 50mm</t>
  </si>
  <si>
    <t xml:space="preserve">KNR-W 2-02 0129/03 </t>
  </si>
  <si>
    <t>Obudowa pionowa bloczkami silikatowymi o grubości 8cm</t>
  </si>
  <si>
    <t>Ściany wewnętrzne</t>
  </si>
  <si>
    <t xml:space="preserve">KNR-W 2-02 0606/01 </t>
  </si>
  <si>
    <t>Izolacja przeciwwilgociowa i przeciwwodna dwukrotna z folii polietylenowej izolacyjnej</t>
  </si>
  <si>
    <t xml:space="preserve">KNR-W 2-02 0608/03 </t>
  </si>
  <si>
    <t>Izolacja cieplna pozioma z płyt styropianowych o grubości 10cm</t>
  </si>
  <si>
    <t xml:space="preserve">KNR-W 2-02 1116/02 </t>
  </si>
  <si>
    <t>Posadzki cementowe z cokolikami zatarte na gładko o grubości 65mm</t>
  </si>
  <si>
    <t>Izolacje podposadzkowe przeciwwilgociowe i przeciwwodne z folii polietylenowej</t>
  </si>
  <si>
    <t>Izolacje cieplne i przeciwdźwiękowe z płyt styropianowych o grubości 5cm</t>
  </si>
  <si>
    <t xml:space="preserve">KNR-W 2-02 1104/02 </t>
  </si>
  <si>
    <t>Warstwy wyrównawcze pod posadzki z zaprawy cementowej zatarte na gładko o grubości 70mm</t>
  </si>
  <si>
    <t xml:space="preserve">KNR-W 2-02 1116/07 </t>
  </si>
  <si>
    <t>Zbrojenie posadzki siatką stalową</t>
  </si>
  <si>
    <t xml:space="preserve">KNR-W 2-02 1104/05 </t>
  </si>
  <si>
    <t>Wypełnienie szczelin dylatacyjnych w posadzkach</t>
  </si>
  <si>
    <t xml:space="preserve">KNR K-32 0201/06 </t>
  </si>
  <si>
    <t>Gruntowanie jednokrotnie podłoża pod okładziny posadzek</t>
  </si>
  <si>
    <t xml:space="preserve">KNR K-32 0202/01 </t>
  </si>
  <si>
    <t>Izolacja z folii w płynie w warunkach zawilgocenia pod okładziny posadzek z płytek</t>
  </si>
  <si>
    <t xml:space="preserve">KNR K-32 0204/04 </t>
  </si>
  <si>
    <t>Posadzki z płytek gresowych o wymiarach 30x30cm</t>
  </si>
  <si>
    <t xml:space="preserve">KNR-W 2-02 1126/07 </t>
  </si>
  <si>
    <t>Warstwy gruntujące pod posadzki epoksydowe niezbrojone</t>
  </si>
  <si>
    <t xml:space="preserve">KNR-W 2-02 1126/04 </t>
  </si>
  <si>
    <t xml:space="preserve">KNR-W 2-02 1126/02 </t>
  </si>
  <si>
    <t xml:space="preserve">KNR-W 2-02 1115/02 </t>
  </si>
  <si>
    <t>Cokoliki z przyciętych płytek gresowych</t>
  </si>
  <si>
    <t>Wykończenie posadzek</t>
  </si>
  <si>
    <t xml:space="preserve">KNR-W 2-02 2010/01 </t>
  </si>
  <si>
    <t>Tynki mechaniczne na ścianach ceramicznych z gipsu tynkarskiego o grubości 10mm</t>
  </si>
  <si>
    <t xml:space="preserve">KNR-W 2-02 2011/01 </t>
  </si>
  <si>
    <t>Gładzie na ścianach betonowych z gipsu szpachlowego o grubości 3mm</t>
  </si>
  <si>
    <t xml:space="preserve">KNR-W 2-02 2011/02 </t>
  </si>
  <si>
    <t>Gładzie na ścianach otynkowanych z gipsu szpachlowego o grubości 3mm</t>
  </si>
  <si>
    <t xml:space="preserve">KNR-W 2-02 0830/01 </t>
  </si>
  <si>
    <t>Gładź gipsowa jednowarstwowa na ścianach z płyt gipsowych</t>
  </si>
  <si>
    <t xml:space="preserve">KNR K-32 0101/06.1 </t>
  </si>
  <si>
    <t>Gruntowanie jednokrotne podłoża pod okładziny ścian środkiem gruntującym</t>
  </si>
  <si>
    <t xml:space="preserve">KNR K-32 0102/01 </t>
  </si>
  <si>
    <t>Izolacja folią w płynie w warunkach zawilgocenia pod okładziny ścian</t>
  </si>
  <si>
    <t xml:space="preserve">KNR K-32 0103/03 </t>
  </si>
  <si>
    <t>Okładziny ścian z płytek ceramicznych o wymiarach 20x20cm</t>
  </si>
  <si>
    <t xml:space="preserve">KNR-W 2-02 0840/08 </t>
  </si>
  <si>
    <t>Listwy narożnikowe przy licowaniu ścian płytkami</t>
  </si>
  <si>
    <t xml:space="preserve">KNR-W 2-02 1510/03 </t>
  </si>
  <si>
    <t>Malowanie dwukrotnie podłoży gipsowych z gruntowaniem farbami lateksowymi</t>
  </si>
  <si>
    <t>Wykończenie ścian</t>
  </si>
  <si>
    <t xml:space="preserve">KNR-W 2-02 2702/01 </t>
  </si>
  <si>
    <t>Sufity podwieszone na rusztach wypełnionych płytami mineralnymi</t>
  </si>
  <si>
    <t xml:space="preserve">KNR-W 2-02 1215/03 </t>
  </si>
  <si>
    <t>Klapy rewizyjne w sufitach podwieszonych</t>
  </si>
  <si>
    <t>Wykończenie sufitów</t>
  </si>
  <si>
    <t xml:space="preserve">KNR 2-02 1213/04 </t>
  </si>
  <si>
    <t>Drabiny stalowe zewnętrzne z kabłąkami o długości ponad 4m</t>
  </si>
  <si>
    <t xml:space="preserve">KNR 2-02 1215/05 </t>
  </si>
  <si>
    <t>Żaluzje zewnętrzne aluminiowe na podkonstrukcji wsporczej</t>
  </si>
  <si>
    <t xml:space="preserve">KNR-W 2-05 0904/06 </t>
  </si>
  <si>
    <t>Ekrany dźwiekochłonne z żaluzjami na podkonstrukcji wsporczej</t>
  </si>
  <si>
    <t xml:space="preserve">KNR-W 2-02 0514/02.1 </t>
  </si>
  <si>
    <t>Obróbki z blachy stalowej ocynkowanej w rozwinięciu ponad 25cm</t>
  </si>
  <si>
    <t xml:space="preserve">KNR 2-02 1207/05 </t>
  </si>
  <si>
    <t>Balustrady schodowe nierdzewne z prętów lub kształtowników</t>
  </si>
  <si>
    <t xml:space="preserve">KNR 2-02 1208/03 </t>
  </si>
  <si>
    <t>Pochwyt nierdzewny na wspornikach</t>
  </si>
  <si>
    <t xml:space="preserve">KNR-W 2-02 1219/03 </t>
  </si>
  <si>
    <t>Wycieraczki systemowe do obuwia z wkładem szczotkowym</t>
  </si>
  <si>
    <t xml:space="preserve">KNR 2-02 1220/04 </t>
  </si>
  <si>
    <t>Konstrukcje stalowe pod daszki jednospadowe</t>
  </si>
  <si>
    <t xml:space="preserve">KNR-W 2-02 1405/03 </t>
  </si>
  <si>
    <t>Szklenie metalowych daszków szkłem płaskim zbrojonym</t>
  </si>
  <si>
    <t xml:space="preserve">KNR 2-31 0701/03 </t>
  </si>
  <si>
    <t>Słupek ochronny z rury stalowej z wypełnieniem betonem</t>
  </si>
  <si>
    <t>Balustrada rurowa systemowa ze stali nierdzewnej</t>
  </si>
  <si>
    <t>Ślusarka</t>
  </si>
  <si>
    <t xml:space="preserve">KNR-W 2-15 0230/02 </t>
  </si>
  <si>
    <t>Umywalki pojedyncze porcelanowe z baterią stojącą</t>
  </si>
  <si>
    <t xml:space="preserve">KNR-W 2-15 0229/01 </t>
  </si>
  <si>
    <t>Zlew gospodarczy nierdzewny z baterią ścienną</t>
  </si>
  <si>
    <t>Umywalki pojedyncze porcelanowe z baterią stojącą NPS</t>
  </si>
  <si>
    <t xml:space="preserve">KNR-W 2-15 0233/05 </t>
  </si>
  <si>
    <t>Ustępy z płuczką systemową podtynkową NPS</t>
  </si>
  <si>
    <t>Ustępy z płuczką systemową podtynkową</t>
  </si>
  <si>
    <t xml:space="preserve">KNR-W 2-15 0234/01 </t>
  </si>
  <si>
    <t>Pisuary z płuczką systemową podtynkową elektroniczną</t>
  </si>
  <si>
    <t xml:space="preserve">KNR-W 2-15 0142/04 </t>
  </si>
  <si>
    <t>Lustra łazienkowe naścienne klejone</t>
  </si>
  <si>
    <t>Lustra łazienkowe regulowane</t>
  </si>
  <si>
    <t>Dozowniki do mydła w płynie ze stali nierdzewnej</t>
  </si>
  <si>
    <t>Pojemniki na ręczniki jednorazowe ze stali nierdzewnej</t>
  </si>
  <si>
    <t>Pojemniki na papier toaletowy ze stali nierdzewnej</t>
  </si>
  <si>
    <t xml:space="preserve"> Kalkulacja własna</t>
  </si>
  <si>
    <t>Szczotki z pojemnikiem do WC ze stali nierdzewnej</t>
  </si>
  <si>
    <t>Pojemniki higieniczne nierdzewne</t>
  </si>
  <si>
    <t>Wieszaki na ręczniki lub ubrania ze stali nierdzewnej</t>
  </si>
  <si>
    <t>Komplet uchwytów dla niepełnosprawnych przy umywalkach</t>
  </si>
  <si>
    <t>kpl</t>
  </si>
  <si>
    <t>Komplet uchwytów dla niepełnosprawnych przy ustępach</t>
  </si>
  <si>
    <t>Wyposażenie sanitarne</t>
  </si>
  <si>
    <t xml:space="preserve">KNR-W 5-10 1007/10 </t>
  </si>
  <si>
    <t>Logo budynku podświetlane wraz z podkonstrukcją</t>
  </si>
  <si>
    <t xml:space="preserve">KNR 2-02 1021/08 </t>
  </si>
  <si>
    <t>Szafki kuchenne stojące</t>
  </si>
  <si>
    <t xml:space="preserve">KNR 2-02 1021/10 </t>
  </si>
  <si>
    <t>Szafki kuchenne wiszące</t>
  </si>
  <si>
    <t xml:space="preserve">KNR-W 2-02 1034/07 </t>
  </si>
  <si>
    <t>Blaty kuchenne i łazienkowe z laminatu</t>
  </si>
  <si>
    <t xml:space="preserve">KNR-W 2-15 0229/04 </t>
  </si>
  <si>
    <t>Zlewozmywaki z blachy nierdzewnej 1-komorowe z baterią stojącą</t>
  </si>
  <si>
    <t>Zlewozmywaki z blachy nierdzewnej 2-komorowe z baterią stojącą</t>
  </si>
  <si>
    <t xml:space="preserve">KNR K-06 0205/02.1 </t>
  </si>
  <si>
    <t>Rolety okienne przeciwsłoneczne automatyczne</t>
  </si>
  <si>
    <t>Pozostałe</t>
  </si>
  <si>
    <t xml:space="preserve">KNR-W 2-02 1603/01 </t>
  </si>
  <si>
    <t>Rusztowania zewnętrzne rurowe o wysokości do 10m</t>
  </si>
  <si>
    <t xml:space="preserve">KNR-W 2-02 1609/01 </t>
  </si>
  <si>
    <t>Rusztowania ramowe zewnętrzne przyścienne o wysokości do 10m</t>
  </si>
  <si>
    <t xml:space="preserve">KNR AT-05 1663/04 </t>
  </si>
  <si>
    <t>Zabezpieczenia ochronne siatką rusztowań elewacyjnych</t>
  </si>
  <si>
    <t xml:space="preserve">KNR-W 2-02 1604/05 </t>
  </si>
  <si>
    <t>Pomosty do rusztowań wewnętrznych rurowych do robót ściennych o wysokości do 4m</t>
  </si>
  <si>
    <t xml:space="preserve">KNR-W 2-02 1604/01 </t>
  </si>
  <si>
    <t>Rusztowania wewnętrzne rurowe do robót sufitowych o wysokości do 4m</t>
  </si>
  <si>
    <t xml:space="preserve"> KNR 2-02 rozdz.16</t>
  </si>
  <si>
    <t>Praca rusztowań</t>
  </si>
  <si>
    <t>Rusztowania</t>
  </si>
  <si>
    <t>BUDYNEK BIUROWY B01</t>
  </si>
  <si>
    <t>Izolacja cieplna pionowa płytami polistyrenowymi o grubości 15cm</t>
  </si>
  <si>
    <t xml:space="preserve">KNR-W 2-05 1002/02 </t>
  </si>
  <si>
    <t>Ściany osłonowe z płyt warstwowych z rdzeniem poliuretanowym o grubości 12cm</t>
  </si>
  <si>
    <t xml:space="preserve">KNR-W 2-05 1003/06 </t>
  </si>
  <si>
    <t>Uszczelnienie styków ścian kitem trwale plastycznym</t>
  </si>
  <si>
    <t xml:space="preserve">KNR-W 2-05 1003/03 </t>
  </si>
  <si>
    <t>Obróbki blacharskie płyt warstwowych w lekkiej obudowie ścian i dachów</t>
  </si>
  <si>
    <t xml:space="preserve">KNR 2-02 1201/02 </t>
  </si>
  <si>
    <t xml:space="preserve">KNR-W 2-02 1203/01 </t>
  </si>
  <si>
    <t>Drzwi zewnętrzne stalowe pełne jednoskrzydłowe (2szt)</t>
  </si>
  <si>
    <t xml:space="preserve">KNR-W 2-02 1205/07 </t>
  </si>
  <si>
    <t xml:space="preserve">KNR-W 2-02 1017/03 </t>
  </si>
  <si>
    <t>Świetliki dachowe nieotwierane na profilach aluminiowych</t>
  </si>
  <si>
    <t xml:space="preserve">KNR-W 4-01 0921/12 </t>
  </si>
  <si>
    <t>Zamki z dźwignią antypaniczną</t>
  </si>
  <si>
    <t xml:space="preserve">KNR-W 2-02 1221/05 </t>
  </si>
  <si>
    <t>Napęd elektryczny do bram o powierzchni ponad 8m2</t>
  </si>
  <si>
    <t xml:space="preserve">KNR-W 2-02 1218/04 </t>
  </si>
  <si>
    <t>Parapety zewnętrzne stalowe powlekane</t>
  </si>
  <si>
    <t xml:space="preserve">KNR-W 2-05 1004/01 </t>
  </si>
  <si>
    <t>Obudowa płytami warstwowymi dachu z rdzeniem poliuretanowym o grubości 15cm</t>
  </si>
  <si>
    <t xml:space="preserve">KNR-W 2-05 1003/07 </t>
  </si>
  <si>
    <t>Uszczelnienie styków dachów kitem trwale plastycznym</t>
  </si>
  <si>
    <t>Bramy stalowe przemysłowe podnoszone segmentowe (1szt)</t>
  </si>
  <si>
    <t>Okna aluminiowe wewnętrzne o powierzchni do 2m2 (1szt)</t>
  </si>
  <si>
    <t xml:space="preserve">NNRNKB 4 2143/02 </t>
  </si>
  <si>
    <t>Parapety z płyt z konglomeratów kamiennych o grubości 3cm i szerokości 25cm</t>
  </si>
  <si>
    <t xml:space="preserve">KNR-W 2-02 1126/01 </t>
  </si>
  <si>
    <t xml:space="preserve">KNR-W 2-02 0803/03 </t>
  </si>
  <si>
    <t>Tynki zwykłe na ścianach i słupach kategorii III</t>
  </si>
  <si>
    <t xml:space="preserve">KNR-W 2-05 1008/01 </t>
  </si>
  <si>
    <t>Pokrycie konstrukcji daszków metalowych płytami z blachy trapezowej</t>
  </si>
  <si>
    <t xml:space="preserve">KNR-W 2-05 1007/01 </t>
  </si>
  <si>
    <t>Ściany osłonowe z blach stalowych fałdowych bez ocieplenia</t>
  </si>
  <si>
    <t xml:space="preserve">KNR 2-02 1209/01 </t>
  </si>
  <si>
    <t>Poręcze ochronne sztywne z rur nierdzewnych</t>
  </si>
  <si>
    <t xml:space="preserve">KNR-W 2-02 0526/04.2 </t>
  </si>
  <si>
    <t>Rury spustowe okrągłe z blachy stalowej powlekanej o średnicy 15cm</t>
  </si>
  <si>
    <t xml:space="preserve">KNR-W 2-02 0519/04.1 </t>
  </si>
  <si>
    <t>Rynny dachowe półokrągłe z blachy stalowej powlekanej o średnicy 18cm</t>
  </si>
  <si>
    <t xml:space="preserve">KNP 16 0426/02 </t>
  </si>
  <si>
    <t>Odbojnice ścienne ze stali rurowej malowanej proszkowo</t>
  </si>
  <si>
    <t xml:space="preserve">KNR 2-25 0209/01 </t>
  </si>
  <si>
    <t xml:space="preserve">KNR-W 2-02 1802/01 </t>
  </si>
  <si>
    <t>Ściany osłonowe systemowe z siatki na słupkach stalowych (do wiaty)</t>
  </si>
  <si>
    <t xml:space="preserve">KNR-W 2-02 1203/06 </t>
  </si>
  <si>
    <t>Drzwi zewnętrzne z siatki w ramie stalowej</t>
  </si>
  <si>
    <t>Pisuary z płuczką systemową podtynkową pneumatyczną</t>
  </si>
  <si>
    <t xml:space="preserve">KNR 2-02 1213/06 </t>
  </si>
  <si>
    <t>Trapy stalowe z poręczą dwustronną</t>
  </si>
  <si>
    <t>BUDYNEK HALOWY B02</t>
  </si>
  <si>
    <t>Ściany osłonowe z płyt warstwowych z rdzeniem wełnianym o grubości 22cm</t>
  </si>
  <si>
    <t xml:space="preserve">KNR 0-19 1024/01 </t>
  </si>
  <si>
    <t>Okna aluminiowe otwierane o powierzchni do 1m2 (18szt)</t>
  </si>
  <si>
    <t xml:space="preserve">KNR 0-19 1024/02 </t>
  </si>
  <si>
    <t>Okna aluminiowe otwierane o powierzchni do 1,5m2 (2szt)</t>
  </si>
  <si>
    <t xml:space="preserve">KNR 0-19 1024/03 </t>
  </si>
  <si>
    <t>Okna aluminiowe otwierane o powierzchni do 2m2 (13szt)</t>
  </si>
  <si>
    <t xml:space="preserve">KNR-W 2-02 1203/04 </t>
  </si>
  <si>
    <t>Drzwi zewnętrzne stalowe przeszklone dwuskrzydłowe (2szt)</t>
  </si>
  <si>
    <t>Drzwi zewnętrzne aluminiowe dwuskrzydłowe przeszklone (1szt)</t>
  </si>
  <si>
    <t>Bramy stalowe przemysłowe segmentowe (2szt)</t>
  </si>
  <si>
    <t>Drzwi drewniane jednoskrzydłowe pełne (28szt)</t>
  </si>
  <si>
    <t>Drzwi drewniane pełne przeciwpożarowe EI30 (4szt)</t>
  </si>
  <si>
    <t xml:space="preserve">KNR-W 2-02 1203/02 </t>
  </si>
  <si>
    <t>Drzwi stalowe dwuskrzydłowe pełne (1szt)</t>
  </si>
  <si>
    <t>Drzwi aluminiowe jednoskrzydłowe przeszklone (I2szt)</t>
  </si>
  <si>
    <t>Drzwi aluminiowe dwuskrzydłowe przeszklone (1szt)</t>
  </si>
  <si>
    <t xml:space="preserve">KNR-W 2-02 2003/02 </t>
  </si>
  <si>
    <t>Ścianki z płyt gipsowych pokrytych obustronnie jednowarstwowo na rusztach o grubości 75mm</t>
  </si>
  <si>
    <t xml:space="preserve">KNR-W 2-02 2003/11 </t>
  </si>
  <si>
    <t>Ścianki z płyt gipsowych pokrytych jednostronnie dwuwarstwowo na rusztach o grubości 75mm</t>
  </si>
  <si>
    <t xml:space="preserve">KNR-W 2-02 2003/07 </t>
  </si>
  <si>
    <t>Ścianki z płyt gipsowych pokrytych jednostronnie jednowarstwowo na rusztach o grubości 50mm</t>
  </si>
  <si>
    <t xml:space="preserve">KNR-W 2-02 1029/05 </t>
  </si>
  <si>
    <t>Ścianki ustępowe systemowe z płyt laminowanych</t>
  </si>
  <si>
    <t>Warstwy wyrównawcze pod posadzki z zaprawy cementowej zatarte na gładko o grubości 50mm</t>
  </si>
  <si>
    <t xml:space="preserve">KNR-W 2-02 2010/02 </t>
  </si>
  <si>
    <t>Tynki mechaniczne na ścianach betonowych z gipsu tynkarskiego o grubości 10mm</t>
  </si>
  <si>
    <t>Sufity podwieszone na rusztach wypełnionych płytami mineralnymi higienicznymi</t>
  </si>
  <si>
    <t>Balustrady schodowe stalowe z prętów lub kształtowników</t>
  </si>
  <si>
    <t>Pochwyt stalowy na wspornikach</t>
  </si>
  <si>
    <t xml:space="preserve">KNR-W 2-02 0526/02.1 </t>
  </si>
  <si>
    <t>Rury spustowe okrągłe z blachy stalowej powlekanej o średnicy 10cm</t>
  </si>
  <si>
    <t>Rynny dachowe półokrągłe z blachy stalowej powlekanej o średnicy 15cm</t>
  </si>
  <si>
    <t xml:space="preserve">KNR-W 2-15 0232/02 </t>
  </si>
  <si>
    <t>Brodziki natryskowe z baterią i natryskiem przesuwnym</t>
  </si>
  <si>
    <t xml:space="preserve">KNR 0-35 0123/01 </t>
  </si>
  <si>
    <t>Kabiny natryskowe narożne kwadratowe ze szkła hartowanego</t>
  </si>
  <si>
    <t>BUDYNEK TECHNICZNY B03</t>
  </si>
  <si>
    <t xml:space="preserve">KNR-W 2-05 1002/01 </t>
  </si>
  <si>
    <t>Ściany osłonowe z płyt warstwowych z rdzeniem poliuretanowym o grubości 8cm</t>
  </si>
  <si>
    <t>Obudowa płytami warstwowymi dachu z rdzeniem poliuretanowym o grubości 10cm</t>
  </si>
  <si>
    <t xml:space="preserve">KNR-W 2-02 0519/01.1 </t>
  </si>
  <si>
    <t>Rynny dachowe półokrągłe z blachy stalowej ocynkowanej o średnicy 8cm</t>
  </si>
  <si>
    <t xml:space="preserve">KNR-W 2-02 0526/01.1 </t>
  </si>
  <si>
    <t>Rury spustowe okrągłe z blachy stalowej cynkowanej o średnicy 8cm</t>
  </si>
  <si>
    <t>Drzwi zewnętrzne stalowe pełne dwuskrzydłowe (1szt)</t>
  </si>
  <si>
    <t>Obiekt 4- Pompownia ppoż</t>
  </si>
  <si>
    <t>Żaluzje zewnętrzne stałe na podkonstrukcji wsporczej</t>
  </si>
  <si>
    <t>Lekka obudowa dachów płaskich blachą stalową fałdową o nachyleniu do 10%</t>
  </si>
  <si>
    <t xml:space="preserve">KNR-W 2-05 1003/04 </t>
  </si>
  <si>
    <t>Obróbki blacharskie blach faldowych w lekkiej obudowie ścian i dachów</t>
  </si>
  <si>
    <t xml:space="preserve">KNR-W 2-02 0519/02.1 </t>
  </si>
  <si>
    <t>Rynny dachowe półokrągłe z blachy stalowej ocynkowanej o średnicy 10cm</t>
  </si>
  <si>
    <t>Odbojnice ze stali rurowej malowanej proszkowo</t>
  </si>
  <si>
    <t>Obiekt 1 - Wiata</t>
  </si>
  <si>
    <t xml:space="preserve">KNR-W 2-02 0519/03.2 </t>
  </si>
  <si>
    <t>Rynny dachowe półokrągłe z blachy stalowej ocynkowanej o średnicy 12cm</t>
  </si>
  <si>
    <t>Rury spustowe okrągłe z blachy stalowej ocynkowanej o średnicy 10cm</t>
  </si>
  <si>
    <t>Obiekt 6 - Wiata</t>
  </si>
  <si>
    <t xml:space="preserve">KNR 5-06 0904/06 </t>
  </si>
  <si>
    <t>Podstawy żelbetowy pod maszty o objętości 0,5m3 w gruncie kategorii III</t>
  </si>
  <si>
    <t xml:space="preserve">KNR 5-06 0901/01 </t>
  </si>
  <si>
    <t>Maszty metalowe rurowe wolnostojące flagowe o wysokości 12m</t>
  </si>
  <si>
    <t xml:space="preserve">KNR-W 4-01 0102/02 </t>
  </si>
  <si>
    <t>Wykopy wąskoprzestrzenne nieumocnione o głębokości do 1,5m w gruncie kategorii III</t>
  </si>
  <si>
    <t xml:space="preserve">KNR 2-18 0501/01 </t>
  </si>
  <si>
    <t>Podłoża z materiałów sypkich o grubości 10cm</t>
  </si>
  <si>
    <t xml:space="preserve">KNR-W 4-01 0105/02 </t>
  </si>
  <si>
    <t>Zasypanie wykopów z przerzutem ziemi na odległość do 3m w gruncie kategorii III</t>
  </si>
  <si>
    <t xml:space="preserve">KNR-W 4-01 0109/06 </t>
  </si>
  <si>
    <t>Wywóz ziemi samochodami samowyładowczymi na odległość do 10km w gruncie kategorii III</t>
  </si>
  <si>
    <t xml:space="preserve">KNR-W 2-02 1801/02 </t>
  </si>
  <si>
    <t>Cokoły betonowe o wymiarach 0,2x0,3m z fundamentem o wymiarach 0,2x0,8m</t>
  </si>
  <si>
    <t xml:space="preserve">KNR-W 2-02 1802/02 </t>
  </si>
  <si>
    <t>Ogrodzenie panelowe z prętów na słupkach stalowych w cokołach o wysokości do 1,5m</t>
  </si>
  <si>
    <t xml:space="preserve">KNR 2-31 0701/07 </t>
  </si>
  <si>
    <t>Poręcze ochronne łańcuchowe podwójne z rur stalowych o rozstawie 1,5m</t>
  </si>
  <si>
    <t xml:space="preserve">KNR 2-25 0319/01 </t>
  </si>
  <si>
    <t>Ogrodzenie tymczasowe panelowe na słupkach stalowych</t>
  </si>
  <si>
    <t xml:space="preserve">KNR AL-01 0304/07 </t>
  </si>
  <si>
    <t>Szlaban rurowy stalowy z napędem</t>
  </si>
  <si>
    <t xml:space="preserve">KNR-W 2-02 1221/04 </t>
  </si>
  <si>
    <t>Bramy stalowe dwuskrzydłowe rozwierane o powierzchni ponad 6m2 (9szt)</t>
  </si>
  <si>
    <t xml:space="preserve">KNR 2-31 0704/03 </t>
  </si>
  <si>
    <t>Bariery dwustronne pojedyńcze</t>
  </si>
  <si>
    <t xml:space="preserve">KNR-W 2-02 1221/03 </t>
  </si>
  <si>
    <t>Furtki stalowe jednosrzydłowe rozwierane o powierzchni ponad 1,5m2</t>
  </si>
  <si>
    <t>Mała architektura</t>
  </si>
  <si>
    <t>POZOSTAŁE OBIEKTY</t>
  </si>
  <si>
    <t xml:space="preserve">KNR 9-06 0103/10 </t>
  </si>
  <si>
    <t>Ścianki szczelne z grodzic stalowych wbijane na głębokość do 12m w gruncie kategorii I-II</t>
  </si>
  <si>
    <t xml:space="preserve">KNR-W 2-02 0202/02.2 </t>
  </si>
  <si>
    <t>Oczepy żelbetowe prostokątne o szerokości do 0,8m</t>
  </si>
  <si>
    <t xml:space="preserve">KNR-W 2-02 0259/02 </t>
  </si>
  <si>
    <t>Zbrojenie ze stali żebrowanej elementów betonowych</t>
  </si>
  <si>
    <t>t</t>
  </si>
  <si>
    <t xml:space="preserve">KNR 13-23 0802/02 </t>
  </si>
  <si>
    <t>Spawanie stali profilowej (grodzice)</t>
  </si>
  <si>
    <t xml:space="preserve">KNR-W 2-02 0602/05 </t>
  </si>
  <si>
    <t>Izolacja przeciwwilgociowa bitumiczna dwuwarstwowa powierzchni poziomych z masy asfaltowej na zimno</t>
  </si>
  <si>
    <t xml:space="preserve">KNR-W 2-02 0603/05 </t>
  </si>
  <si>
    <t>Izolacja przeciwwilgociowa bitumiczna dwuwarstwowa powierzchni pionowych z masy asfaltowej na zimno</t>
  </si>
  <si>
    <t>Balustrady techniczne stalowe z pochwytem</t>
  </si>
  <si>
    <t>ŚCIANKA SZCZELNA</t>
  </si>
  <si>
    <t xml:space="preserve">KNR-W 2-01 0114/02 </t>
  </si>
  <si>
    <t>Roboty pomiarowe i geodezyjne pod zagospodarowanie terenu</t>
  </si>
  <si>
    <t>ha</t>
  </si>
  <si>
    <t xml:space="preserve">KNR-W 2-01 0201/11.2 </t>
  </si>
  <si>
    <t>Roboty ziemne koparkami o pojemności 0,6m3 z transportem urobku samochodami 15-20t na odległość do 10km w gruncie kategorii III</t>
  </si>
  <si>
    <t xml:space="preserve">KNR 2-31 0101/01 </t>
  </si>
  <si>
    <t xml:space="preserve">KNR 2-31 0103/02 </t>
  </si>
  <si>
    <t>Profilowanie i zagęszczanie podłoża pod warstwy nawierzchniowe w gruncie kategorii III-IV</t>
  </si>
  <si>
    <t xml:space="preserve">KNR 2-31 0111/03 </t>
  </si>
  <si>
    <t xml:space="preserve">KNR 2-31 0114/05 </t>
  </si>
  <si>
    <t xml:space="preserve">KNR 9-11 0202/02 </t>
  </si>
  <si>
    <t>Separacja warstw wzmocniona geotkaninami</t>
  </si>
  <si>
    <t xml:space="preserve">KNR AT-03 0303/01 </t>
  </si>
  <si>
    <t>Nawierzchnia betonowa z warstwą poślizgową, dylatowana z nacięciem szczelin i zalaniem masą zalewową o grubości 40cm</t>
  </si>
  <si>
    <t xml:space="preserve">KNR-W 2-02 0259/01 </t>
  </si>
  <si>
    <t>Zbrojenie rozproszone z włókien stalowych elementów betonowych</t>
  </si>
  <si>
    <t>Zbrojenie ze stali gładkiej elementów betonowych</t>
  </si>
  <si>
    <t xml:space="preserve">KNR-W 2-02 0608/07 </t>
  </si>
  <si>
    <t>Izolacja szczelin dylatacyjnych styropianem o szerokości 2cm i grubości 36cm</t>
  </si>
  <si>
    <t xml:space="preserve">KNR 0-29 0639/01 </t>
  </si>
  <si>
    <t>Izolacja pionowych szczelin dylatacyjnych taśmą i zaprawą uszczelniającą elastyczną</t>
  </si>
  <si>
    <t xml:space="preserve">KNR 2-31 0118/01 </t>
  </si>
  <si>
    <t>Pielęgnacja piaskiem i wodą podbudowy z mieszanki betonowej i gruntu stabilizowanego cementem</t>
  </si>
  <si>
    <t>Utylizacja gleby i ziemi</t>
  </si>
  <si>
    <t>PŁYTA TERMINALA</t>
  </si>
  <si>
    <t xml:space="preserve">KNR-W 2-01 0212/06 </t>
  </si>
  <si>
    <t>Wykopy na odkład koparkami o pojemności 0,4m3 w gruncie kategorii III</t>
  </si>
  <si>
    <t xml:space="preserve">KNR-W 2-02 1101/03 </t>
  </si>
  <si>
    <t>Podkłady z chudego betonu na podłożu gruntowym</t>
  </si>
  <si>
    <t xml:space="preserve">KNR-W 2-20 0112/01 </t>
  </si>
  <si>
    <t>Komora technologiczna żelbetowa zasilania suwnicy</t>
  </si>
  <si>
    <t xml:space="preserve">KNR-W 2-15 0227/05 </t>
  </si>
  <si>
    <t>Właz kanałowy żeliwny okrągły typu ciężkiego</t>
  </si>
  <si>
    <t xml:space="preserve">KNR-W 2-02 1219/04 </t>
  </si>
  <si>
    <t>Klamry włazowe stalowe</t>
  </si>
  <si>
    <t xml:space="preserve">KNR-W 2-01 0501/01 </t>
  </si>
  <si>
    <t>Zasypanie wykopów ze skarpami z kruszywa przywiezionego z zagęszczeniem</t>
  </si>
  <si>
    <t xml:space="preserve">KNR-W 2-01 0501/03 </t>
  </si>
  <si>
    <t>Zasypanie wykopów ze skarpami z przerzutem ziemi i zagęszczeniem mechanicznym w gruncie kategorii I-III</t>
  </si>
  <si>
    <t xml:space="preserve">KNR-W 2-01 0207/07.4 </t>
  </si>
  <si>
    <t>Roboty ziemne w gruncie zmagazynowanej w hałdach koparkami o pojemności 0,6m3 z transportem urobku samochodami 10-15t na odległość do 10km</t>
  </si>
  <si>
    <t>KOMORA TECHNOLOGICZNA</t>
  </si>
  <si>
    <t xml:space="preserve">KNR-W 2-02 0253/04.2 </t>
  </si>
  <si>
    <t>Fundamenty blokowe żelbetowe pod urządzenia</t>
  </si>
  <si>
    <t xml:space="preserve">KNR-W 2-02 0259/06 </t>
  </si>
  <si>
    <t>Zbrojenie ze stali żebrowanej fundamentów blokowych</t>
  </si>
  <si>
    <t>Agregat prądotwórczy AG1</t>
  </si>
  <si>
    <t>Agregat prądotwórczy AG2</t>
  </si>
  <si>
    <t>Odbojniki ochronne</t>
  </si>
  <si>
    <t xml:space="preserve">KNR-W 2-05 0120/02 </t>
  </si>
  <si>
    <t>Pomosty z kształowników stalowych ocynkowanych</t>
  </si>
  <si>
    <t>Pomost inspekcyjny</t>
  </si>
  <si>
    <t>FUNDAMENTY GENERATORÓW</t>
  </si>
  <si>
    <t xml:space="preserve">KNR-W 2-18 0527/01 </t>
  </si>
  <si>
    <t>Przejście przez ściany o grubości do 20cm tulejami PCV o średnicy 75mm</t>
  </si>
  <si>
    <t xml:space="preserve">ZNK 23-01 0107/04 </t>
  </si>
  <si>
    <t>Kotwy mocujące z prętów stalowych</t>
  </si>
  <si>
    <t>kg</t>
  </si>
  <si>
    <t>Bramownica kolejowa</t>
  </si>
  <si>
    <t>Bramownica drogowa</t>
  </si>
  <si>
    <t>FUNDAMENTY BRAMOWNIC</t>
  </si>
  <si>
    <t xml:space="preserve">KNR-W 2-01 0115/01 </t>
  </si>
  <si>
    <t>Pomiary geodezyjne przy wykopach na terenie płaskim</t>
  </si>
  <si>
    <t xml:space="preserve">KNR-W 2-02 1103/03.1 </t>
  </si>
  <si>
    <t>Podkłady z ubitych materiałów sypkich na podłożu gruntowym</t>
  </si>
  <si>
    <t xml:space="preserve">KNR-W 2-02 0210/01.2 </t>
  </si>
  <si>
    <t>Belki podsuwnicowe żelbetowe w deskowania o stosunku do 8m/m2</t>
  </si>
  <si>
    <t xml:space="preserve">ZNK 23-01 0107/07 </t>
  </si>
  <si>
    <t>Zbrojenie ze stali kształtowej elementów betonowych</t>
  </si>
  <si>
    <t xml:space="preserve">KNR 2-13 1009/02 </t>
  </si>
  <si>
    <t>Montaż odbojników krańcowych</t>
  </si>
  <si>
    <t>Montaz hamulców burzowych</t>
  </si>
  <si>
    <t>Tor północny</t>
  </si>
  <si>
    <t xml:space="preserve">KNR-W 2-19 0306/12 </t>
  </si>
  <si>
    <t>Rury ochronne z PEHD o średnicy 280mm</t>
  </si>
  <si>
    <t>Tor południowy</t>
  </si>
  <si>
    <t>FUNDAMENT SUWNICY</t>
  </si>
  <si>
    <t xml:space="preserve">KNR 2-09 0203/01 </t>
  </si>
  <si>
    <t>km</t>
  </si>
  <si>
    <t xml:space="preserve">KNR 2-09 0414/03 </t>
  </si>
  <si>
    <t>SZYNA SUWNICOWA</t>
  </si>
  <si>
    <t xml:space="preserve">KNR-W 2-01 0201/08 </t>
  </si>
  <si>
    <t>Roboty ziemne koparkami o pojemności 0,4m3 z transportem urobku samochodami 10-15t na odległość do 10km w gruncie kategorii III</t>
  </si>
  <si>
    <t xml:space="preserve">KNR-W 2-02 1101/07 </t>
  </si>
  <si>
    <t>Roboty przygotowawcze</t>
  </si>
  <si>
    <t xml:space="preserve">KNR-W 2-02 0202/01.2 </t>
  </si>
  <si>
    <t>Ławy fundamentowe żelbetowe prostokątne</t>
  </si>
  <si>
    <t>Izolacja przeciwwilgociowa bitumiczna dwuwarstwowa powierzchni z masy asfaltowej na zimno</t>
  </si>
  <si>
    <t xml:space="preserve">KNR-W 2-02 0217/02.2 </t>
  </si>
  <si>
    <t>Płyty żelbetowe stropowe płaskie o grubości 20cm</t>
  </si>
  <si>
    <t xml:space="preserve">KNR-W 2-02 0219/01.2 </t>
  </si>
  <si>
    <t>Schody żelbetowe wewnętrzne</t>
  </si>
  <si>
    <t xml:space="preserve">KNR-W 2-02 0208/04.2 </t>
  </si>
  <si>
    <t>Słupy żelbetowe prostokątne</t>
  </si>
  <si>
    <t xml:space="preserve">KNR-W 2-02 0210/03.2 </t>
  </si>
  <si>
    <t>Belki i podciągi żelbetowe</t>
  </si>
  <si>
    <t xml:space="preserve">KNR-W 2-02 0207/02.2 </t>
  </si>
  <si>
    <t>Ściany żelbetowe proste o grubości 20cm i wysokości do 4m</t>
  </si>
  <si>
    <t xml:space="preserve">KNR-W 2-02 0259/04 </t>
  </si>
  <si>
    <t>Zbrojenie ze stali żebrowanej konstrukcji monolitycznych</t>
  </si>
  <si>
    <t>Konstrukcje żelbetowe</t>
  </si>
  <si>
    <t>Podkłady z ubitych materiałów sypkich stabilizowanych cementem na podłożu gruntowym</t>
  </si>
  <si>
    <t xml:space="preserve">KNR-W 2-02 0205/01.2 </t>
  </si>
  <si>
    <t>Płyty posadzkowe żelbetowe wylewane na mokro</t>
  </si>
  <si>
    <t xml:space="preserve">KNR 0-32 0626/04 </t>
  </si>
  <si>
    <t>Izolacja pionowych szczelin dylatacyjnych taśmą i siatką systemową</t>
  </si>
  <si>
    <t>Posadzka na gruncie</t>
  </si>
  <si>
    <t>Pomosty z kształowników stalowych</t>
  </si>
  <si>
    <t xml:space="preserve">KNR-W 2-05 1005/01 </t>
  </si>
  <si>
    <t>Podkonstrukcje z profili walcowanych pod żaluzje dachowe</t>
  </si>
  <si>
    <t>Cynkowanie ogniowe konstrukcji stalowych</t>
  </si>
  <si>
    <t>Konstrukcje stalowe</t>
  </si>
  <si>
    <t xml:space="preserve">KNR-W 2-02 0204/02.2 </t>
  </si>
  <si>
    <t>Stopy fundamentowe żelbetowe prostokątne</t>
  </si>
  <si>
    <t xml:space="preserve">KNR-W 2-02 0326/01 </t>
  </si>
  <si>
    <t>Belki podwalinowe żelbetowe prefabrykowane</t>
  </si>
  <si>
    <t xml:space="preserve">KNR-W 2-02 0321/01 </t>
  </si>
  <si>
    <t>Słupy żelbetowe prostokątne prefabrykowane w stopach</t>
  </si>
  <si>
    <t xml:space="preserve">KNR-W 2-02 0327/04 </t>
  </si>
  <si>
    <t>Dźwigary żelbetowe prefabrykowane dachowe</t>
  </si>
  <si>
    <t xml:space="preserve">KNR-W 2-02 0212/12 </t>
  </si>
  <si>
    <t>Wieńce żelbetowe na ścianach o szerokości do 30cm</t>
  </si>
  <si>
    <t>Ściany murowane z bloczków silikatowych o grubości 24cm</t>
  </si>
  <si>
    <t xml:space="preserve">KNR-W 2-05 0101/01 </t>
  </si>
  <si>
    <t>Słupy z kształtowników stalowych</t>
  </si>
  <si>
    <t xml:space="preserve">KNR-W 2-05 0102/06 </t>
  </si>
  <si>
    <t>Stężenia dachowe z kształtowników stalowych</t>
  </si>
  <si>
    <t xml:space="preserve">KNR-W 2-05 0102/02 </t>
  </si>
  <si>
    <t>Wiązary scalane z kształtowników stalowych</t>
  </si>
  <si>
    <t xml:space="preserve">KNR-W 2-05 0101/06 </t>
  </si>
  <si>
    <t>Rygle ścian z kształtowników stalowych</t>
  </si>
  <si>
    <t xml:space="preserve">KNR-W 2-05 0101/07 </t>
  </si>
  <si>
    <t>Belki podsuwnicowe z kształtowników stalowych</t>
  </si>
  <si>
    <t xml:space="preserve">KNR-W 2-05 0102/04 </t>
  </si>
  <si>
    <t>Płatwie z kształtowników stalowych</t>
  </si>
  <si>
    <t xml:space="preserve">KNNR 7 0906/01.1 </t>
  </si>
  <si>
    <t>Malowanie zmontowanych konstrukcji farbami i emaliami poliwinylowymi</t>
  </si>
  <si>
    <t xml:space="preserve">KNR-W 2-02 0253/03.2 </t>
  </si>
  <si>
    <t xml:space="preserve">KNR-W 2-02 0253/05.2 </t>
  </si>
  <si>
    <t>Fundamenty blokowe żelbetowe pod zbiornik wody</t>
  </si>
  <si>
    <t xml:space="preserve">KNR-W 2-05 0102/07 </t>
  </si>
  <si>
    <t>Podciagi dachowe z kształtowników stalowych</t>
  </si>
  <si>
    <t>BUDYNEK POMPOWNI B04</t>
  </si>
  <si>
    <t>Agragat prądotwórczy AG1</t>
  </si>
  <si>
    <t xml:space="preserve">KNR-W 2-05 0101/04 </t>
  </si>
  <si>
    <t>Ramy z kształtowników stalowych</t>
  </si>
  <si>
    <t>Podkonstrukcje z profili walcowanych pod żaluzje i attyki</t>
  </si>
  <si>
    <t>Wiata nr. 1</t>
  </si>
  <si>
    <t xml:space="preserve">KNR-W 2-05 0102/05 </t>
  </si>
  <si>
    <t>Dźwigary kratowe z kształtowników stalowych</t>
  </si>
  <si>
    <t>Wiata nr. 6</t>
  </si>
  <si>
    <t>POZOSTAŁE BUDYNKI</t>
  </si>
  <si>
    <t xml:space="preserve">KNR-W 2-01 0119/01 </t>
  </si>
  <si>
    <t>Usunięcie spycharką warstwy ziemi urodzajnej o grubości 30cm</t>
  </si>
  <si>
    <t>Roboty ziemne w gruncie zmagazynowanej w hałdach koparkami o pojemności 0,6m3 z transportem urobku samochodami 15-20t na odległość do 10km</t>
  </si>
  <si>
    <t>Roboty ziemne w gruncie zmagazynowanej w hałdach koparkami o pojemności 0,6m3 z transportem urobku samochodami 5-10t na odległość do 1km (przygotowanie kruszywa)</t>
  </si>
  <si>
    <t xml:space="preserve">KNR-W 2-01 0227/02.2 </t>
  </si>
  <si>
    <t>Formowanie nasypów z kruszywa dostarczanego samochodami w gruncie kategorii III-IV</t>
  </si>
  <si>
    <t xml:space="preserve">KNR 2-31 0311/05 </t>
  </si>
  <si>
    <t>Nawierzchnia z mieszanek mineralno-bitumicznych grysowo-żwirowych ściernych o grubości 4cm</t>
  </si>
  <si>
    <t xml:space="preserve">KNR 2-31 0311/01 </t>
  </si>
  <si>
    <t>Nawierzchnia z mieszanek mineralno-bitumicznych grysowo-żwirowych wiążących o grubości 8cm</t>
  </si>
  <si>
    <t xml:space="preserve">KNR 2-31 0109/01 </t>
  </si>
  <si>
    <t>Podbudowa z kruszywa łamanego zagęszczona o grubości 20cm</t>
  </si>
  <si>
    <t xml:space="preserve">KNR 2-31 0114/01 </t>
  </si>
  <si>
    <t>Podbudowa z kruszywa związanego cementem o grubości 40cm</t>
  </si>
  <si>
    <t>KONSTRUKCJA TYP I</t>
  </si>
  <si>
    <t>Nawierzchnia betonowa z warstwą poślizgową, dylatowana z nacięciem szczelin i zalaniem masą zalewową o grubości 25cm</t>
  </si>
  <si>
    <t>Podbudowa betonowa zagęszczona o grubości 20cm</t>
  </si>
  <si>
    <t>Podbudowa z kruszywa łamanego stabilizowana hydraulicznie zagęszczona o grubości 40cm</t>
  </si>
  <si>
    <t>KONSTRUKCJA TYP II</t>
  </si>
  <si>
    <t xml:space="preserve">KNR 2-31 0511/03 </t>
  </si>
  <si>
    <t>Nawierzchnia z kostki brukowej betonowej o grubości 8cm na podsypce cementowo-piaskowej</t>
  </si>
  <si>
    <t>Podbudowa betonowa zagęszczona o grubości 25cm</t>
  </si>
  <si>
    <t>KONSTRUKCJA TYP III</t>
  </si>
  <si>
    <t>Podbudowa z kruszywa łamanego stabilizowana hydraulicznie zagęszczona o grubości 20cm</t>
  </si>
  <si>
    <t>KONSTRUKCJA TYP IV</t>
  </si>
  <si>
    <t>Podbudowa z kruszywa łamanego zagęszczona o grubości 20cm
(Krotność= 2)</t>
  </si>
  <si>
    <t>KONSTRUKCJA TYP V</t>
  </si>
  <si>
    <t xml:space="preserve">KNR 2-31 0511/02.1 </t>
  </si>
  <si>
    <t>Nawierzchnia z kostki brukowej betonowej o grubości 6cm na podsypce cementowo-piaskowej</t>
  </si>
  <si>
    <t>Podbudowa z kruszywa naturalnego zagęszczona o grubości 50cm</t>
  </si>
  <si>
    <t>KONSTRUKCJA TYP VII</t>
  </si>
  <si>
    <t>Nawierzchnia betonowa z warstwą poślizgową, dylatowana z nacięciem szczelin i zalaniem masą zalewową o grubości 15cm</t>
  </si>
  <si>
    <t>KONSTRUKCJA TYP VIIa</t>
  </si>
  <si>
    <t>Typ konstrukcji VII (Etap z suwnicą)</t>
  </si>
  <si>
    <t>Nawierzchnia betonowa z warstwą poślizgową, dylatowana z nacięciem szczelin i zalaniem masą zalewową o grubości 21cm</t>
  </si>
  <si>
    <t>Separacja warstw wzmocniona geowłókninami</t>
  </si>
  <si>
    <t>Podbudowa z kruszywa związanego cementem o grubości 38cm</t>
  </si>
  <si>
    <t>KONSTRUKCJA TYP VIII (Etap I)</t>
  </si>
  <si>
    <t>KONSTRUKCJA TYP VIII (Etap II)</t>
  </si>
  <si>
    <t>KONSTRUKCJA TYP VIII (Etap III)</t>
  </si>
  <si>
    <t xml:space="preserve">KNR 9-11 0102/02 </t>
  </si>
  <si>
    <t>Nawierzchnia z płyt betonowych ażurowych o wysokości 8cm</t>
  </si>
  <si>
    <t xml:space="preserve">KNR 2-31 0105/07 </t>
  </si>
  <si>
    <t>Podsypka cementowo-piaskowa zagęszczana mechanicznie o grubości 15cm</t>
  </si>
  <si>
    <t>UMOCNIENIE SKARP</t>
  </si>
  <si>
    <t xml:space="preserve">KNR 2-31 0401/06 </t>
  </si>
  <si>
    <t>Rowki pod krawężniki i ławy o wymiarach 40x30cm w gruncie kategorii III-IV</t>
  </si>
  <si>
    <t xml:space="preserve">KNR 2-31 0402/04 </t>
  </si>
  <si>
    <t>Ława krawężnikowa betonowa z oporem</t>
  </si>
  <si>
    <t xml:space="preserve">KNR 2-31 0606/04 </t>
  </si>
  <si>
    <t>Ścieki korytkowe betonowe na podsypce cementowo-piaskowej o grubości 15cm</t>
  </si>
  <si>
    <t xml:space="preserve">KNR 2-31 0403/05 </t>
  </si>
  <si>
    <t>Krawężniki betonowe wtopione o wymiarach 20x22cm na podsypce cementowo-piaskowej</t>
  </si>
  <si>
    <t xml:space="preserve">KNR 2-31 0403/04 </t>
  </si>
  <si>
    <t>Krawężniki betonowe wystające o wymiarach 20x30cm na podsypce cementowo-piaskowej</t>
  </si>
  <si>
    <t xml:space="preserve">KNR 2-31 0403/03 </t>
  </si>
  <si>
    <t>Krawężniki betonowe najazdowe o wymiarach 15x22cm na podsypce cementowo-piaskowej</t>
  </si>
  <si>
    <t>Krawężniki betonowe wystające o wymiarach 15x30cm na podsypce cementowo-piaskowej</t>
  </si>
  <si>
    <t xml:space="preserve">KNR 2-31 0407/05 </t>
  </si>
  <si>
    <t>Obrzeża betonowe o wymiarach 30x8cm na podsypce cementowo-piaskowej</t>
  </si>
  <si>
    <t>ELEMENTY LINIOWE</t>
  </si>
  <si>
    <t xml:space="preserve">KNR 2-31 0803/03 </t>
  </si>
  <si>
    <t>Rozebranie nawierzchni z mieszanek mineralno-bitumicznych o grubości 8cm</t>
  </si>
  <si>
    <t xml:space="preserve">KNR 2-31 0804/03 </t>
  </si>
  <si>
    <t>Rozebranie podbudowy z tłucznia o grubości 20cm</t>
  </si>
  <si>
    <t xml:space="preserve">KNNR-W 5 0721/01 </t>
  </si>
  <si>
    <t>Cięcie nawierzchni z mas mineralno-asfaltowych na głębokość 20cm</t>
  </si>
  <si>
    <t xml:space="preserve">KNR 2-31 0802/07 </t>
  </si>
  <si>
    <t>Rozebranie podbudowy z kruszywa o grubości 40cm</t>
  </si>
  <si>
    <t>ROZBIÓRKI I ODTWORZENIA</t>
  </si>
  <si>
    <t xml:space="preserve">KNR 2-31 0706/04 </t>
  </si>
  <si>
    <t>Malowanie lini ciągłych, przerywanych segregacyjnych i krawędziowych</t>
  </si>
  <si>
    <t xml:space="preserve">KNR 2-31 0702/01 </t>
  </si>
  <si>
    <t>Słupki do znaków drogowych z rur stalowych o średnicy 50mm</t>
  </si>
  <si>
    <t xml:space="preserve">KNR 2-31 0703/01 </t>
  </si>
  <si>
    <t>Znaki drogowe o powierzchni do 0,3m2</t>
  </si>
  <si>
    <t>OZNAKOWANIE (Etap I)</t>
  </si>
  <si>
    <t>OZNAKOWANIE (Etap docelowy)</t>
  </si>
  <si>
    <t xml:space="preserve">KNR 2-25 0408/03 </t>
  </si>
  <si>
    <t>PRZEJAZD</t>
  </si>
  <si>
    <t xml:space="preserve">KNR 2-21 0207/02 </t>
  </si>
  <si>
    <t>Przekopanie gleby glebogryzarką oraz przekopy ręczne w terenie niezadarnionych</t>
  </si>
  <si>
    <t xml:space="preserve">KNR 2-21 0218/03 </t>
  </si>
  <si>
    <t>Rozścielenie ziemi urodzajnej spycharką i częściowo ręcznie</t>
  </si>
  <si>
    <t xml:space="preserve">KNR 2-21 0213/01 </t>
  </si>
  <si>
    <t>Rozrzucenie ziemi żyznej lub kompostowej o grubości 2cm</t>
  </si>
  <si>
    <t xml:space="preserve">KNR 2-21 0403/04 </t>
  </si>
  <si>
    <t>Trawniki dywanowe z nawożeniem mechanicznym i ręcznym w gruncie kategorii III</t>
  </si>
  <si>
    <t xml:space="preserve">KNR 2-21 0702/06 </t>
  </si>
  <si>
    <t>Pielęgnacja mechaniczna trawników dywanowych na terenie płaskim w okresie gwarancyjnym</t>
  </si>
  <si>
    <t>PRACE WYKOŃCZENIOWE</t>
  </si>
  <si>
    <t xml:space="preserve">KNR 4-04 1105/01 </t>
  </si>
  <si>
    <t>Wywiezienie elementów rozbiórkowych samochodami samowyładowczymi na odległość do 10km</t>
  </si>
  <si>
    <t>Utylizacja materiału z rozbiórki zmieszanego</t>
  </si>
  <si>
    <t>WYWÓZ I UTYLIZACJA</t>
  </si>
  <si>
    <t xml:space="preserve">KNR-W 2-01 0113/08 </t>
  </si>
  <si>
    <t>Roboty pomiarowe i geodezyjne trasy rurociagów w terenie płaskim</t>
  </si>
  <si>
    <t xml:space="preserve">KNR-W 2-01 0212/04 </t>
  </si>
  <si>
    <t>Wykopy na odkład koparkami o pojemności 0,25m3 i podkopy ręczne w gruncie kategorii III</t>
  </si>
  <si>
    <t xml:space="preserve">KNR-W 2-01 0314/02 </t>
  </si>
  <si>
    <t>Umocnienie pełne palami szalunkowymi ścian wykopów o głębokości do 3m z rozbiórką w gruncie kategorii III-IV</t>
  </si>
  <si>
    <t>Podłoża pod kanały z materiałów sypkich o grubości 10cm</t>
  </si>
  <si>
    <t xml:space="preserve">KNR 2-28 0501/09 </t>
  </si>
  <si>
    <t>Obsypka rurociągu kruszywem dowiezionym</t>
  </si>
  <si>
    <t xml:space="preserve">KNR-W 2-01 0222/01.1 </t>
  </si>
  <si>
    <t>Zasypanie wykopów spycharkami i zasypki ręczne wraz z zagęszczeniem ubijakami mechanicznymi w gruncie kategorii I-III</t>
  </si>
  <si>
    <t>Roboty ziemne</t>
  </si>
  <si>
    <t xml:space="preserve">KNR 2-28 0314/01 </t>
  </si>
  <si>
    <t>Rurociągi z rur ciśnieniowych PE zgrzewanych o średnicy 32mm</t>
  </si>
  <si>
    <t xml:space="preserve">KNR 2-28 0314/02 </t>
  </si>
  <si>
    <t>Rurociągi z rur ciśnieniowych PE zgrzewanych o średnicy 40mm</t>
  </si>
  <si>
    <t xml:space="preserve">KNR 2-28 0314/03 </t>
  </si>
  <si>
    <t>Rurociągi z rur ciśnieniowych PE zgrzewanych o średnicy 50mm</t>
  </si>
  <si>
    <t xml:space="preserve">KNR-W 2-18 0808/01 </t>
  </si>
  <si>
    <t>Rurociągi z rur ciśnieniowych PE zgrzewanych o średnicy 63mm</t>
  </si>
  <si>
    <t xml:space="preserve">KNR-W 2-18 0808/02 </t>
  </si>
  <si>
    <t>Rurociągi z rur ciśnieniowych PE zgrzewanych o średnicy 75mm</t>
  </si>
  <si>
    <t>Rurociągi z rur ciśnieniowych PE zgrzewanych o średnicy 90mm</t>
  </si>
  <si>
    <t>Rurociągi</t>
  </si>
  <si>
    <t xml:space="preserve">KNR 2-11 0912/02 </t>
  </si>
  <si>
    <t>Studnia wodomierzowa żelbetowa prefabrykowana o wymiarach 300x150x190cm z wyposażeniem</t>
  </si>
  <si>
    <t>Studnia wodociągowa z kręgów żelbetowych o średnicy 1000mm z wyposażeniem</t>
  </si>
  <si>
    <t xml:space="preserve">KNR-W 2-15 0527/05 </t>
  </si>
  <si>
    <t>Filtry żeliwne siatkowe kołnierzowe o średnicy 80mm</t>
  </si>
  <si>
    <t xml:space="preserve">KNR-W 2-15 0518/03 </t>
  </si>
  <si>
    <t>Izolator przepływów zwrotnych kołnierzowy o średnicy 80mm</t>
  </si>
  <si>
    <t xml:space="preserve">KNR-W 2-18 0201/01.1 </t>
  </si>
  <si>
    <t>Zasuwy żeliwne klinowe gwintowane z obudową o średnicy 25mm</t>
  </si>
  <si>
    <t>Zasuwy żeliwne klinowe gwintowane z obudową o średnicy 32mm</t>
  </si>
  <si>
    <t>Zasuwy żeliwne klinowe gwintowane z obudową o średnicy 40mm</t>
  </si>
  <si>
    <t>Zasuwy żeliwne klinowe gwintowane z obudową o średnicy 50mm</t>
  </si>
  <si>
    <t>Osprzęt</t>
  </si>
  <si>
    <t xml:space="preserve">KNR-W 2-18 0704/01 </t>
  </si>
  <si>
    <t>Próba wodna szczelności sieci z rur PE i PCV o średnicy do 110mm</t>
  </si>
  <si>
    <t xml:space="preserve">KNR-W 2-18 0707/01 </t>
  </si>
  <si>
    <t>Dezynfekcja rurociągów sieci o średnicy do 150mm</t>
  </si>
  <si>
    <t xml:space="preserve">KNR-W 2-18 0708/01 </t>
  </si>
  <si>
    <t>Jednokrotne płukanie sieci o średnicy do 150mm
(Krotność= 2)</t>
  </si>
  <si>
    <t xml:space="preserve">KNR-W 2-19 0102/01 </t>
  </si>
  <si>
    <t>Oznakowanie taśmą z tworzywa sztucznego trasy rurociągu ułożonego w ziemi</t>
  </si>
  <si>
    <t xml:space="preserve">KNR-W 2-19 0134/02 </t>
  </si>
  <si>
    <t>Oznakowanie na słupku stalowym trasy rurociągów</t>
  </si>
  <si>
    <t>Próby odbiorowe</t>
  </si>
  <si>
    <t>SIEĆ WODOCIĄGOWA</t>
  </si>
  <si>
    <t xml:space="preserve">KNR-W 2-18 0808/04 </t>
  </si>
  <si>
    <t>Rurociągi z rur ciśnieniowych PE zgrzewanych o średnicy 160mm</t>
  </si>
  <si>
    <t>Rurociągi z rur ciśnieniowych PE zgrzewanych o średnicy 250mm</t>
  </si>
  <si>
    <t>Rury ochronne z PEHD o średnicy 250mm</t>
  </si>
  <si>
    <t>Rury ochronne z PEHD o średnicy 400mm</t>
  </si>
  <si>
    <t xml:space="preserve">KNR-W 2-18 0219/04 </t>
  </si>
  <si>
    <t>Hydranty pożarowe nadziemne o średnicy 100mm</t>
  </si>
  <si>
    <t xml:space="preserve">KNR-W 2-18 0219/02 </t>
  </si>
  <si>
    <t>Hydranty pożarowe podziemne o średnicy 100mm</t>
  </si>
  <si>
    <t xml:space="preserve">KNR-W 2-18 0212/02.2 </t>
  </si>
  <si>
    <t>Zasuwy żeliwne klinowe kołnierzowe z obudową o średnicy 100mm</t>
  </si>
  <si>
    <t xml:space="preserve">KNR-W 2-18 0212/03.2 </t>
  </si>
  <si>
    <t>Zasuwy żeliwne klinowe kołnierzowe z obudową o średnicy 150mm</t>
  </si>
  <si>
    <t xml:space="preserve">KNR-W 2-18 0212/05.2 </t>
  </si>
  <si>
    <t>Zasuwy żeliwne klinowe kołnierzowe z obudową o średnicy 250mm</t>
  </si>
  <si>
    <t xml:space="preserve">KNR-W 2-18 0704/02 </t>
  </si>
  <si>
    <t>Próba wodna szczelności sieci z rur PE i PCV o średnicy 160mm</t>
  </si>
  <si>
    <t xml:space="preserve">KNR-W 2-18 0704/04 </t>
  </si>
  <si>
    <t>Próba wodna szczelności sieci z rur PE i PCV o średnicy 250mm</t>
  </si>
  <si>
    <t xml:space="preserve">KNR-W 2-18 0708/03 </t>
  </si>
  <si>
    <t>Jednokrotne płukanie sieci o średnicy 250mm
(Krotność= 2)</t>
  </si>
  <si>
    <t>SIEĆ PRZECIWPOŻAROWA</t>
  </si>
  <si>
    <t xml:space="preserve">KNR-W 2-15 0108/06 </t>
  </si>
  <si>
    <t>Rurociągi z rur stalowych ocynkowanych gwintowanych o średnicy 50mm</t>
  </si>
  <si>
    <t xml:space="preserve">KNR-W 2-15 0108/08 </t>
  </si>
  <si>
    <t>Rurociągi z rur stalowych ocynkowanych gwintowanych o średnicy 80mm</t>
  </si>
  <si>
    <t xml:space="preserve">KNR 2-15 0106/04 </t>
  </si>
  <si>
    <t>Rurociągi z rur stalowych ocynkowanych kołnierzowych o średnicy 150mm</t>
  </si>
  <si>
    <t xml:space="preserve">KNR 2-15 0106/05 </t>
  </si>
  <si>
    <t>Rurociągi z rur stalowych ocynkowanych kołnierzowych o średnicy 200mm</t>
  </si>
  <si>
    <t>Rurociągi z rur stalowych ocynkowanych kołnierzowych o średnicy 250mm</t>
  </si>
  <si>
    <t xml:space="preserve">KNR-W 2-18 0808/03 </t>
  </si>
  <si>
    <t>Rurociągi z rur ciśnieniowych PE zgrzewanych o średnicy 110mm</t>
  </si>
  <si>
    <t xml:space="preserve">KNR-W 2-15 0523/05 </t>
  </si>
  <si>
    <t>Klapy żeliwne monitorowane kołnierzowe o średnicy 150mm</t>
  </si>
  <si>
    <t>Klapy żeliwne monitorowane kołnierzowe o średnicy 200mm</t>
  </si>
  <si>
    <t>Klapy żeliwne monitorowane kołnierzowe o średnicy 250mm</t>
  </si>
  <si>
    <t xml:space="preserve">KNR-W 2-15 0130/06 </t>
  </si>
  <si>
    <t>Zawory przelotowe kulowe gwintowane o średnicy 50mm</t>
  </si>
  <si>
    <t xml:space="preserve">KNR-W 7-07 0102/02 </t>
  </si>
  <si>
    <t>Zestaw hydroforowy wody z osprzętem i automatyką ZH1 o wydajności 45dm3/s (162m3/h)</t>
  </si>
  <si>
    <t xml:space="preserve">KNR-W 7-07 0101/02 </t>
  </si>
  <si>
    <t>Zestaw hydroforowy wody z osprzętem i automatyką ZH2 o wydajności 3,7dm3/s (13,3m3/h)</t>
  </si>
  <si>
    <t xml:space="preserve">KNR 7-16 1202/18 </t>
  </si>
  <si>
    <t>Zbiornik stalowy wody ppoż z osprzętem o pojemności 678m3</t>
  </si>
  <si>
    <t xml:space="preserve">KNR-W 2-18 0701/04.1 </t>
  </si>
  <si>
    <t>Próba wodna szczelności sieci z rur żeliwnych i stalowych o średnicy do 250mm</t>
  </si>
  <si>
    <t>Jednokrotne płukanie sieci o średnicy do 250mm
(Krotność= 2)</t>
  </si>
  <si>
    <t xml:space="preserve">KNR-W 4-02 0147/07 </t>
  </si>
  <si>
    <t>Uruchomienie zestawu pompowego</t>
  </si>
  <si>
    <t>POMPOWNIA I ZBIORNIK PPOŻ</t>
  </si>
  <si>
    <t xml:space="preserve">KNR 2-28 0506/02 </t>
  </si>
  <si>
    <t xml:space="preserve">KNR 2-28 0506/03 </t>
  </si>
  <si>
    <t>Rurociągi tłoczne z rur ciśnieniowych PE zgrzewanych o średnicy 75mm</t>
  </si>
  <si>
    <t xml:space="preserve">KNR-W 2-18 0513/08 </t>
  </si>
  <si>
    <t>Betonowa podstawa studni rewizyjnej z kręgów betonowych</t>
  </si>
  <si>
    <t xml:space="preserve">KNR-W 2-18 0513/01 </t>
  </si>
  <si>
    <t>Studnie rewizyjne z kręgów betonowych o średnicy 1000mm i głębokości do 3m</t>
  </si>
  <si>
    <t xml:space="preserve">KNR-W 2-18 0513/03 </t>
  </si>
  <si>
    <t>Studnie rewizyjne z kręgów betonowych o średnicy 1200mm i głębokości do 3m</t>
  </si>
  <si>
    <t xml:space="preserve">KNR-W 2-18 0513/05 </t>
  </si>
  <si>
    <t>Studnie rewizyjne z kręgów żelbetowych o średnicy 1500mm i głębokości do 3m</t>
  </si>
  <si>
    <t xml:space="preserve">KNR 2-28 0408/01 </t>
  </si>
  <si>
    <t>Studnie rewizyjne z tworzywa sztucznego o średnicy 600mm i głębokości 2m</t>
  </si>
  <si>
    <t xml:space="preserve">KNR-W 2-18 0524/02 </t>
  </si>
  <si>
    <t>Studzienki ściekowe uliczne betonowe z osadnikiem o średnicy 500mm</t>
  </si>
  <si>
    <t xml:space="preserve">KNR-W 2-15 0223/05 </t>
  </si>
  <si>
    <t>Regulator przepływu na sieci kanalizacyjnej o wydajności 3-10dm3/s</t>
  </si>
  <si>
    <t xml:space="preserve">KNR-W 2-18 0212/04.2 </t>
  </si>
  <si>
    <t>Zasuwy żeliwne klinowe kołnierzowe z obudową o średnicy 200mm</t>
  </si>
  <si>
    <t xml:space="preserve">KNR-W 2-18 0212/01.2 </t>
  </si>
  <si>
    <t>Zasuwy żeliwne klinowe kołnierzowe z obudową o średnicy 65mm</t>
  </si>
  <si>
    <t>Separator koalescencyjny substancji ropopochodnych z osadnikiem o wydajności 1,5dm3/s</t>
  </si>
  <si>
    <t>Separator koalescencyjny substancji ropopochodnych z osadnikiem o wydajności 30dm3/s</t>
  </si>
  <si>
    <t xml:space="preserve">KNR-W 7-07 0202/01 </t>
  </si>
  <si>
    <t>Pompownia ścieków sanitarnych PS1 o wydajności 3,6dm3/h (13m3/h)</t>
  </si>
  <si>
    <t xml:space="preserve">KNR-W 2-18 0706/01.2 </t>
  </si>
  <si>
    <t>Próba wodna szczelności kanałów rurowych o średnicy do 150mm</t>
  </si>
  <si>
    <t xml:space="preserve">KNR-W 2-18 0706/02.2 </t>
  </si>
  <si>
    <t>Próba wodna szczelności kanałów rurowych o średnicy 200mm</t>
  </si>
  <si>
    <t>KANALIZACJA SANITARNA</t>
  </si>
  <si>
    <t xml:space="preserve">KNR-W 2-18 0408/01 </t>
  </si>
  <si>
    <t xml:space="preserve">KNR-W 2-18 0408/02 </t>
  </si>
  <si>
    <t xml:space="preserve">KNR-W 2-18 0408/03 </t>
  </si>
  <si>
    <t>Kanały z rur PP kielichowych o średnicy 200mm</t>
  </si>
  <si>
    <t xml:space="preserve">KNR-W 2-18 0408/04 </t>
  </si>
  <si>
    <t xml:space="preserve">KNR-W 2-18 0408/05 </t>
  </si>
  <si>
    <t xml:space="preserve">KNR-W 2-18 0408/06 </t>
  </si>
  <si>
    <t xml:space="preserve">KNR-W 2-18 0408/07 </t>
  </si>
  <si>
    <t xml:space="preserve">KNR-W 2-18 0408/08 </t>
  </si>
  <si>
    <t>Rurociągi tłoczne z rur ciśnieniowych PE zgrzewanych o średnicy 250mm</t>
  </si>
  <si>
    <t>Rurociągi tłoczne z rur ciśnieniowych PE zgrzewanych o średnicy 315mm</t>
  </si>
  <si>
    <t xml:space="preserve">KNR 2-28 0506/04 </t>
  </si>
  <si>
    <t>Przykanaliki z rur polietylenowych HDPE zgrzewanych o średnicy 110mm</t>
  </si>
  <si>
    <t xml:space="preserve">KNR 2-28 0506/05 </t>
  </si>
  <si>
    <t>Przykanaliki z rur polietylenowych HDPE zgrzewanych o średnicy 125mm</t>
  </si>
  <si>
    <t>Przykanaliki z rur polietylenowych HDPE zgrzewanych o średnicy 160mm</t>
  </si>
  <si>
    <t>Kanały z rur PVC kielichowych o średnicy 400mm</t>
  </si>
  <si>
    <t>Rury ochronne z PEHD o średnicy 315mm</t>
  </si>
  <si>
    <t>Rury ochronne z PEHD o średnicy 355mm</t>
  </si>
  <si>
    <t>Rury ochronne z PEHD o średnicy 500mm</t>
  </si>
  <si>
    <t xml:space="preserve">KNR-W 2-01 0515/02 </t>
  </si>
  <si>
    <t xml:space="preserve">KNR-W 7-07 0204/01 </t>
  </si>
  <si>
    <t>Pompa ściekowa zatapialna o wydajności 10dm3/s</t>
  </si>
  <si>
    <t xml:space="preserve">KNR-W 5-08 0227/01 </t>
  </si>
  <si>
    <t>Instalacja termoelektryczna z przewodów grzewczych samoregulujących o mocy 20W/m</t>
  </si>
  <si>
    <t>Separator koalescencyjny substancji ropopochodnych z osadnikiem o wydajności 100dm3/s</t>
  </si>
  <si>
    <t xml:space="preserve">KNR-W 2-01 0618/05 </t>
  </si>
  <si>
    <t>Osadnik żelbetowy wirowy o wydajności 30dm3/h</t>
  </si>
  <si>
    <t>Osadnik żelbetowy wirowy o wydajności 100dm3/h</t>
  </si>
  <si>
    <t xml:space="preserve">KNR-W 7-07 0202/04 </t>
  </si>
  <si>
    <t>Pompownia ścieków deszczowych PD1 o wydajności 65dm3/s (234m3/h)</t>
  </si>
  <si>
    <t>Pompownia ścieków deszczowych PD2-3 o wydajności 100dm3/s (360m3/h)</t>
  </si>
  <si>
    <t>KNR-W 2-18 0513/05 analogia</t>
  </si>
  <si>
    <t>Podziemny zbiornik retencyjny 4 x DN3000 o pojemności 700m3 z rur strukturalnych PEHD</t>
  </si>
  <si>
    <t>Podziemny zbiornik retencyjny 13 x DN3000 o pojemności 3000m3 z rur strukturalnych PEHD</t>
  </si>
  <si>
    <t xml:space="preserve">KNR-W 2-18 0706/03.2 </t>
  </si>
  <si>
    <t>Próba wodna szczelności kanałów rurowych o średnicy 250mm</t>
  </si>
  <si>
    <t xml:space="preserve">KNR-W 2-18 0706/04.2 </t>
  </si>
  <si>
    <t>Próba wodna szczelności kanałów rurowych o średnicy 300mm</t>
  </si>
  <si>
    <t xml:space="preserve">KNR-W 2-18 0706/05.2 </t>
  </si>
  <si>
    <t>Próba wodna szczelności kanałów rurowych o średnicy 400mm</t>
  </si>
  <si>
    <t xml:space="preserve">KNR-W 2-18 0706/06.2 </t>
  </si>
  <si>
    <t>Próba wodna szczelności kanałów rurowych o średnicy 500mm</t>
  </si>
  <si>
    <t xml:space="preserve">KNR-W 2-18 0706/07.2 </t>
  </si>
  <si>
    <t>Próba wodna szczelności kanałów rurowych o średnicy 600mm</t>
  </si>
  <si>
    <t xml:space="preserve">KNR-W 2-18 0706/09.2 </t>
  </si>
  <si>
    <t>Próba wodna szczelności kanałów rurowych o średnicy 800mm</t>
  </si>
  <si>
    <t>KANALIZACJA DESZCZOWA</t>
  </si>
  <si>
    <t xml:space="preserve">KNR-W 2-15 0112/01 </t>
  </si>
  <si>
    <t>Rurociągi z rur z tworzyw sztucznych PPs zgrzewanych o średnicy 16mm</t>
  </si>
  <si>
    <t>Rurociągi z rur z tworzyw sztucznych PPs zgrzewanych o średnicy 20mm</t>
  </si>
  <si>
    <t xml:space="preserve">KNR-W 2-15 0112/02 </t>
  </si>
  <si>
    <t>Rurociągi z rur z tworzyw sztucznych PPs zgrzewanych o średnicy 25mm</t>
  </si>
  <si>
    <t xml:space="preserve">KNR-W 2-15 0112/03 </t>
  </si>
  <si>
    <t>Rurociągi z rur z tworzyw sztucznych PPs zgrzewanych o średnicy 32mm</t>
  </si>
  <si>
    <t xml:space="preserve">KNR-W 2-15 0112/04 </t>
  </si>
  <si>
    <t>Rurociągi z rur z tworzyw sztucznych PPs zgrzewanych o średnicy 40mm</t>
  </si>
  <si>
    <t xml:space="preserve">KNR-W 2-15 0112/05 </t>
  </si>
  <si>
    <t>Rurociągi z rur z tworzyw sztucznych PPs zgrzewanych o średnicy 50mm</t>
  </si>
  <si>
    <t xml:space="preserve">KNR-W 2-15 0132/01 </t>
  </si>
  <si>
    <t>Zawory przelotowe kulowe gwintowane PP o średnicy 15mm</t>
  </si>
  <si>
    <t xml:space="preserve">KNR-W 2-15 0132/03 </t>
  </si>
  <si>
    <t>Zawory przelotowe kulowe gwintowane PP o średnicy 25mm</t>
  </si>
  <si>
    <t xml:space="preserve">KNR-W 2-15 0132/05 </t>
  </si>
  <si>
    <t>Zawory przelotowe kulowe gwintowane PP o średnicy 40mm</t>
  </si>
  <si>
    <t xml:space="preserve">KNR 0-35 0132/05 </t>
  </si>
  <si>
    <t>Izolator przepływów zwrotnych gwintowany o średnicy 40mm</t>
  </si>
  <si>
    <t xml:space="preserve">KNR 0-35 0120/01 </t>
  </si>
  <si>
    <t>Zasobnikowy podgrzewacz wody wiszący o pojemności 5dm3</t>
  </si>
  <si>
    <t xml:space="preserve">KNR 0-31 0105/01 </t>
  </si>
  <si>
    <t>Podgrzewacze wody przepływowe wiszące</t>
  </si>
  <si>
    <t xml:space="preserve">KNR-W 2-15 0135/01 </t>
  </si>
  <si>
    <t>Zawory czerpalne o średnicy 15mm</t>
  </si>
  <si>
    <t xml:space="preserve">KNR 0-35 0132/02 </t>
  </si>
  <si>
    <t>Zawór antyskażeniowy zwrotny gwintowany o średnicy 20mm</t>
  </si>
  <si>
    <t xml:space="preserve">KNR 0-35 0113/02 </t>
  </si>
  <si>
    <t>Zawory kątowe do baterii czerpalnych o średnicy 15mm</t>
  </si>
  <si>
    <t>Zawory kątowe do baterii spłukujących o średnicy 15mm</t>
  </si>
  <si>
    <t xml:space="preserve">KNR 0-31 0107/01 </t>
  </si>
  <si>
    <t>Podejścia dopływowe do baterii czerpalnych PP o średnicy 15mm</t>
  </si>
  <si>
    <t xml:space="preserve">KNR 0-31 0107/05 </t>
  </si>
  <si>
    <t>Podejścia dopływowe do płuczek ustępowych PP o średnicy 15mm</t>
  </si>
  <si>
    <t xml:space="preserve">KNR 0-31 0106/01 </t>
  </si>
  <si>
    <t>Podejścia dopływowe zaworów czerpalnych PP o średnicy 15mm</t>
  </si>
  <si>
    <t xml:space="preserve">KNR 0-34 0101/10 </t>
  </si>
  <si>
    <t>Izolacja otulinami polietylenowymi o grubości 20mm rurociągów o średnicy 10mm</t>
  </si>
  <si>
    <t>Izolacja otulinami polietylenowymi o grubości 20mm rurociągów o średnicy 15mm</t>
  </si>
  <si>
    <t xml:space="preserve">KNR 0-34 0101/11 </t>
  </si>
  <si>
    <t>Izolacja otulinami polietylenowymi o grubości 20mm rurociągów o średnicy 20mm</t>
  </si>
  <si>
    <t xml:space="preserve">KNR 0-34 0101/19 </t>
  </si>
  <si>
    <t>Izolacja otulinami polietylenowymi o grubości 30mm rurociągów o średnicy 25mm</t>
  </si>
  <si>
    <t>Izolacja otulinami polietylenowymi o grubości 30mm rurociągów o średnicy 32mm</t>
  </si>
  <si>
    <t xml:space="preserve">KNR 0-34 0110/14 </t>
  </si>
  <si>
    <t>Izolacja otulinami polietylenowymi o grubości 40mm rurociągów o średnicy 40mm</t>
  </si>
  <si>
    <t>Instalacja wodociągowa</t>
  </si>
  <si>
    <t xml:space="preserve">KNR-W 4-01 0106/01 </t>
  </si>
  <si>
    <t>Wykopy nieumocnione wewnątrz budynku z odrzuceniem na odległość do 3m</t>
  </si>
  <si>
    <t xml:space="preserve">KNR-W 4-01 0106/03 </t>
  </si>
  <si>
    <t>Zasypanie wykopów ziemią z ukopów wewnątrz budynku</t>
  </si>
  <si>
    <t xml:space="preserve">KNR-W 4-01 0106/04 </t>
  </si>
  <si>
    <t>Usunięcie ziemi z parteru budynku</t>
  </si>
  <si>
    <t xml:space="preserve">KNR-W 4-01 0109/05 </t>
  </si>
  <si>
    <t>Wywóz ziemi samochodami samowyładowczymi na odległość do 10km</t>
  </si>
  <si>
    <t xml:space="preserve">KNR-W 2-15 0203/03 </t>
  </si>
  <si>
    <t>Rurociągi z rur PCV kanalizacyjnych kielichowych pod posadzką o średnicy 110mm</t>
  </si>
  <si>
    <t xml:space="preserve">KNR-W 2-15 0203/04 </t>
  </si>
  <si>
    <t>Rurociągi z rur PCV kanalizacyjnych kielichowych pod posadzką o średnicy 160mm</t>
  </si>
  <si>
    <t xml:space="preserve">KNR-W 2-15 0208/01 </t>
  </si>
  <si>
    <t>Rurociągi z rur PCV kanalizacyjnych kielichowych o średnicy 50mm</t>
  </si>
  <si>
    <t xml:space="preserve">KNR-W 2-15 0208/02 </t>
  </si>
  <si>
    <t>Rurociągi z rur PCV kanalizacyjnych kielichowych o średnicy 75mm</t>
  </si>
  <si>
    <t xml:space="preserve">KNR-W 2-15 0208/03 </t>
  </si>
  <si>
    <t>Rurociągi z rur PCV kanalizacyjnych kielichowych o średnicy 110mm</t>
  </si>
  <si>
    <t xml:space="preserve">KNR 0-13 0126/01 </t>
  </si>
  <si>
    <t>Rurociągi skroplin z rur PP zgrzewanych o średnicy 20mm</t>
  </si>
  <si>
    <t xml:space="preserve">KNR 0-13 0126/02 </t>
  </si>
  <si>
    <t>Rurociągi skroplin z rur PP zgrzewanych o średnicy 25mm</t>
  </si>
  <si>
    <t xml:space="preserve">KNR 0-13 0126/03 </t>
  </si>
  <si>
    <t>Rurociągi skroplin z rur PP zgrzewanych o średnicy 32mm</t>
  </si>
  <si>
    <t xml:space="preserve">KNR 2-15u2 0306/01 </t>
  </si>
  <si>
    <t>Wpusty polietylenowe podłogowe z kratką metalową o średnicy 50mm</t>
  </si>
  <si>
    <t xml:space="preserve">KNR-W 2-15 0216/02 </t>
  </si>
  <si>
    <t>Wpusty podłogowe żeliwne o średnicy 100mm</t>
  </si>
  <si>
    <t xml:space="preserve">KNR-W 2-15 0218/02 </t>
  </si>
  <si>
    <t>Syfony skroplinowe z blokadą antyzapachową o średnicy do 50mm</t>
  </si>
  <si>
    <t xml:space="preserve">KNR-W 4-02 0211/06 </t>
  </si>
  <si>
    <t>Wstawienie trójnika z PCW o średnicy 110mm</t>
  </si>
  <si>
    <t xml:space="preserve">KNR-W 2-15 0211/01 </t>
  </si>
  <si>
    <t>Podejścia odpływowe z rur PCV kielichowych o średnicy 50mm</t>
  </si>
  <si>
    <t xml:space="preserve">KNR-W 2-15 0211/03 </t>
  </si>
  <si>
    <t>Podejścia odpływowe z rur PCV kielichowych o średnicy 110mm</t>
  </si>
  <si>
    <t>Kanalizacja sanitarna</t>
  </si>
  <si>
    <t xml:space="preserve">KNR 2-15u2 0402/05 </t>
  </si>
  <si>
    <t>Rurociągi z rur HDPE kanalizacyjnych zgrzewanych podwieszanych o średnicy 110mm</t>
  </si>
  <si>
    <t xml:space="preserve">KNR 2-15u2 0402/07 </t>
  </si>
  <si>
    <t>Rurociągi z rur HDPE kanalizacyjnych zgrzewanych podwieszanych o średnicy 160mm</t>
  </si>
  <si>
    <t xml:space="preserve">KNR 2-15u2 0405/01 </t>
  </si>
  <si>
    <t>Wpusty dachowe polietylenowe podgrzewane podwójne</t>
  </si>
  <si>
    <t xml:space="preserve">KNR-W 2-15 0211/08 </t>
  </si>
  <si>
    <t>Podejścia odpływowe z rur HDPE zgrzewanych o średnicy 110mm</t>
  </si>
  <si>
    <t>Kanalizacja deszczowa</t>
  </si>
  <si>
    <t>Roboty budowlane towarzyszące jak bruzdy, przekucia, przebicia</t>
  </si>
  <si>
    <t xml:space="preserve">KNR-W 2-15 0127/03 </t>
  </si>
  <si>
    <t>Próba szczelności instalacji z rur z tworzyw sztucznych o średnicy do 63mm</t>
  </si>
  <si>
    <t xml:space="preserve">KNR 0-31 0116/03 </t>
  </si>
  <si>
    <t>Płukanie instalacji z rur z tworzyw sztucznych</t>
  </si>
  <si>
    <t>Dezynfekcja rurociągów wodociągowych</t>
  </si>
  <si>
    <t>Roboty towarzyszące</t>
  </si>
  <si>
    <t xml:space="preserve">KNR-W 2-15 0132/04 </t>
  </si>
  <si>
    <t>Zawory przelotowe kulowe gwintowane PP o średnicy 32mm</t>
  </si>
  <si>
    <t xml:space="preserve">KNR 0-35 0132/04 </t>
  </si>
  <si>
    <t>Izolator przepływów zwrotnych gwintowany o średnicy 32mm</t>
  </si>
  <si>
    <t xml:space="preserve">KNR-W 2-19 0306/08 </t>
  </si>
  <si>
    <t>Rury ochronne z PEHD o średnicy 160mm</t>
  </si>
  <si>
    <t xml:space="preserve">KNR 2-15u2 0402/06 </t>
  </si>
  <si>
    <t>Rurociągi z rur HDPE kanalizacyjnych zgrzewanych podwieszanych o średnicy 125mm</t>
  </si>
  <si>
    <t xml:space="preserve">KNR-W 2-15 0112/06 </t>
  </si>
  <si>
    <t>Rurociągi z rur z tworzyw sztucznych PPs zgrzewanych o średnicy 63mm</t>
  </si>
  <si>
    <t xml:space="preserve">KNR-W 2-15 0132/02 </t>
  </si>
  <si>
    <t>Zawory przelotowe kulowe gwintowane PP o średnicy 20mm</t>
  </si>
  <si>
    <t xml:space="preserve">KNR-W 2-15 0132/06 </t>
  </si>
  <si>
    <t>Zawory przelotowe kulowe gwintowane PP o średnicy 50mm</t>
  </si>
  <si>
    <t xml:space="preserve">KNR 0-35 0132/12 </t>
  </si>
  <si>
    <t>Izolator przepływów zwrotnych gwintowany o średnicy 50mm</t>
  </si>
  <si>
    <t>Zawór antyskażeniowy zwrotny gwintowany o średnicy 32mm</t>
  </si>
  <si>
    <t xml:space="preserve">KNR 0-35 0112/01 </t>
  </si>
  <si>
    <t>Pompa cyrkulacyjna o wydajności do 1,3m3/h i średnicy 15mm</t>
  </si>
  <si>
    <t xml:space="preserve">KNR-W 2-15 0525/01 </t>
  </si>
  <si>
    <t>Zawory regulacyjne termostatyczne podpionowe o średnicy 15mm</t>
  </si>
  <si>
    <t xml:space="preserve">KNR 0-34 0110/23 </t>
  </si>
  <si>
    <t>Izolacja otulinami polietylenowymi o grubości 50mm rurociągów o średnicy 50mm</t>
  </si>
  <si>
    <t>Roboty pomiarowe i geodezyjne trasy kablowych w terenie płaskim</t>
  </si>
  <si>
    <t xml:space="preserve">KNR-W 2-01 0701/05.3 </t>
  </si>
  <si>
    <t>Kopanie rowów kablowych o głębokości do 1,0m i szerokości do 0,6m w gruncie kategorii III</t>
  </si>
  <si>
    <t xml:space="preserve">KNR-W 5-10 0301/02 </t>
  </si>
  <si>
    <t>Podsypka i obsypka na dnie rowu kablowego warstwami o szerokości do 0,6m</t>
  </si>
  <si>
    <t xml:space="preserve">KNR-W 2-01 0704/05.3 </t>
  </si>
  <si>
    <t>Zasypanie rowów kablowych o głębokości do 0,8m i szerokości do 0,6m w gruncie kategorii III</t>
  </si>
  <si>
    <t xml:space="preserve">KNR 5-12 0401/03 </t>
  </si>
  <si>
    <t>Izolatory wsporcze pionowe</t>
  </si>
  <si>
    <t xml:space="preserve">KNR 5-12 0402/01 </t>
  </si>
  <si>
    <t>Łańcuchy izolatorowe pniowe do 30kV dla przewodów o przekroju do 70mm2</t>
  </si>
  <si>
    <t xml:space="preserve">KNR-W 5-10 0801/01 </t>
  </si>
  <si>
    <t>Poprzeczniki przelotowe słupowe</t>
  </si>
  <si>
    <t xml:space="preserve">KNR-W 5-10 0802/04 </t>
  </si>
  <si>
    <t>Trzony kabłąkowe słupowe</t>
  </si>
  <si>
    <t xml:space="preserve">KNR-W 5-10 0803/03 </t>
  </si>
  <si>
    <t>Bezpieczniki słupowe</t>
  </si>
  <si>
    <t xml:space="preserve">KNR-W 5-08 0611/02 </t>
  </si>
  <si>
    <t>Uziomy powierzchniowe w wykopie o głębokości do 0,6m w gruncie kategorii III</t>
  </si>
  <si>
    <t xml:space="preserve">KNR-W 5-08 0614/02 </t>
  </si>
  <si>
    <t>Uziomy prętowe pogrążane mechanicznie w gruncie kategorii III</t>
  </si>
  <si>
    <t xml:space="preserve">KNR 5-08 0602/11 </t>
  </si>
  <si>
    <t>Uziomy z bednarki przyspawane do konstrukcji w ciągach poziomych o przekroju do 120mm2</t>
  </si>
  <si>
    <t xml:space="preserve">KNR-W 5-08 0604/01 </t>
  </si>
  <si>
    <t>Zwody poziome z przewodów wysokonapięciowych na dachu płaskim</t>
  </si>
  <si>
    <t xml:space="preserve">KNR-W 5-10 0303/03 </t>
  </si>
  <si>
    <t>Rury ochronne HDPE o średnicy 160mm</t>
  </si>
  <si>
    <t xml:space="preserve">KNR-W 5-10 0201/01.1 </t>
  </si>
  <si>
    <t>Kable zasilające aluminiowe SN w rowach kablowych XRUHAKX o przekroju 1x70mm2</t>
  </si>
  <si>
    <t>Kable zasilające aluminiowe SN w rowach kablowych XRUHAKX o przekroju 1x120mm2</t>
  </si>
  <si>
    <t xml:space="preserve">KNR-W 5-10 0412/06 </t>
  </si>
  <si>
    <t>Mufy na kablach jednożyłowych aluminiowych do 20kV o przekroju do 95mm2</t>
  </si>
  <si>
    <t>Mufy na kablach jednożyłowych aluminiowych do 20kV o przekroju do 240mm2</t>
  </si>
  <si>
    <t xml:space="preserve">KNR 5-14 0104/05 </t>
  </si>
  <si>
    <t>Rozdzielnia średniego napięcia ST1 o mocy 800kVA</t>
  </si>
  <si>
    <t>Rozdzielnia średniego napięcia ST2 o mocy 400kVA</t>
  </si>
  <si>
    <t xml:space="preserve">KNR-W 5-10 0604/06 </t>
  </si>
  <si>
    <t>Głowice ołowiane do kabli aluminiowych do 20kV o przekroju do 240mm2</t>
  </si>
  <si>
    <t>Przyłącze elektryczne</t>
  </si>
  <si>
    <t xml:space="preserve">KNR-W 4-03 1150/02 </t>
  </si>
  <si>
    <t>Demontaż słupów żelbetowych z podporą o długości ponad 10m</t>
  </si>
  <si>
    <t xml:space="preserve">KNR-W 5-10 0701/01 </t>
  </si>
  <si>
    <t>Słupy pojedyńcze strunobetonowe bez belek ustojowych o długości 12m</t>
  </si>
  <si>
    <t xml:space="preserve">KNR-W 5-10 0707/01 </t>
  </si>
  <si>
    <t>Podpory żelbetowe</t>
  </si>
  <si>
    <t>Ograniczniki przepięć</t>
  </si>
  <si>
    <t xml:space="preserve">KNR-W 5-10 0901/01 </t>
  </si>
  <si>
    <t>Przewody napowietrzne AL o przekroju 70mm2</t>
  </si>
  <si>
    <t>Likwidacja kolizji z linią SN 15 kV</t>
  </si>
  <si>
    <t>Podbudowa z kruszywa naturalnego zagęszczona o grubości 20cm</t>
  </si>
  <si>
    <t>Podbudowa z kruszywa łamanego zagęszczona o grubości 15cm</t>
  </si>
  <si>
    <t>Obrzeża betonowe o wymiarach 30x8cm na ławie betonowej i podsypce cementowo-piaskowej</t>
  </si>
  <si>
    <t xml:space="preserve">KNR 13-21 0107/03 </t>
  </si>
  <si>
    <t>Badanie szyn zbiorczych i łączeniowych rozdzielnicy SN</t>
  </si>
  <si>
    <t xml:space="preserve">KNR 13-21 0506/04 </t>
  </si>
  <si>
    <t>Badanie transformatorów o mocy do 630kVA</t>
  </si>
  <si>
    <t xml:space="preserve">KNR 13-21 0506/03 </t>
  </si>
  <si>
    <t>Badanie transformatorów o mocy ponad 630kVA</t>
  </si>
  <si>
    <t xml:space="preserve">KNNR-W 5 1302/01 </t>
  </si>
  <si>
    <t>Badanie linii kablowej średniego napięcia</t>
  </si>
  <si>
    <t xml:space="preserve">KNR-W 4-03 1205/01 </t>
  </si>
  <si>
    <t>Badania i pomiary instalacji uziemiającej ochronnej lub roboczej</t>
  </si>
  <si>
    <t>Badania i pomiary</t>
  </si>
  <si>
    <t>SIEĆ ELEKTRYCZNA SN</t>
  </si>
  <si>
    <t xml:space="preserve">KNR-W 2-01 0701/02.2 </t>
  </si>
  <si>
    <t>Kopanie rowów kablowych o głębokości do 0,8m i szerokości do 0,4m w gruncie kategorii III</t>
  </si>
  <si>
    <t xml:space="preserve">KNR-W 5-10 0301/01 </t>
  </si>
  <si>
    <t>Podsypka i obsypka na dnie rowu kablowego warstwami o grubości 10cm i szerokości do 0,4m</t>
  </si>
  <si>
    <t xml:space="preserve">KNR-W 2-01 0704/02.2 </t>
  </si>
  <si>
    <t>Zasypanie rowów kablowych o głębokości do 0,6m i szerokości do 0,4m w gruncie kategorii III</t>
  </si>
  <si>
    <t xml:space="preserve">KNR-W 2-01 0707/05 </t>
  </si>
  <si>
    <t>Wykopy pod słupy wraz z zasypaniem w gruncie kategorii III</t>
  </si>
  <si>
    <t xml:space="preserve">KNR 5-01 0106/01 </t>
  </si>
  <si>
    <t>Kanalizacja kablowa 1-otworowa z rur kablowych SRS o średnicy 160mm wraz z robotami ziemnymi</t>
  </si>
  <si>
    <t>Rozdzielnica główna niskiego napięcia RG1 o mocy 640kW</t>
  </si>
  <si>
    <t xml:space="preserve">KNR 5-14 0104/02 </t>
  </si>
  <si>
    <t>Rozdzielnica główna niskiego napięcia RG2 o mocy 320kW</t>
  </si>
  <si>
    <t xml:space="preserve">KNR-W 5-10 1001/01 </t>
  </si>
  <si>
    <t>Rozdzielnice oświetleniowe SO2-5</t>
  </si>
  <si>
    <t xml:space="preserve">KNR-W 5-08 0404/01 </t>
  </si>
  <si>
    <t>Rozdzielnica obiektowa strefowa PD1 o mocy 8,6kW</t>
  </si>
  <si>
    <t>Rozdzielnica obiektowa strefowa PD2 o mocy 10kW</t>
  </si>
  <si>
    <t xml:space="preserve">KNR-W 5-08 0404/05 </t>
  </si>
  <si>
    <t>Rozdzielnica obiektowa strefowa PD3 o mocy 75kW</t>
  </si>
  <si>
    <t>Rozdzielnica obiektowa strefowa PS1 o mocy 4,7kW</t>
  </si>
  <si>
    <t>Rozdzielnica obiektowa strefowa SBR1-2 o mocy 7kW</t>
  </si>
  <si>
    <t xml:space="preserve">KNR-W 5-08 0404/02 </t>
  </si>
  <si>
    <t>Zestaw gniazd remontowych ZG1</t>
  </si>
  <si>
    <t>Zestaw gniazd remontowych ZG2-3</t>
  </si>
  <si>
    <t xml:space="preserve">KNNR 5 0401/02 </t>
  </si>
  <si>
    <t>Złącze kablowe ZK1-19 o natężeniu przyłącza do 400A</t>
  </si>
  <si>
    <t xml:space="preserve">KNR-W 5-10 1011/01 </t>
  </si>
  <si>
    <t>Oprawy oświetleniowe LED na wysięgniku na słupie typ A, B</t>
  </si>
  <si>
    <t>Oprawy oświetleniowe LED na wysięgniku na słupie typ C</t>
  </si>
  <si>
    <t>Oprawy oświetleniowe LED na wysięgniku na słupie typ D</t>
  </si>
  <si>
    <t>Oprawy oświetleniowe LED na wysięgniku na słupie typ E, F, H</t>
  </si>
  <si>
    <t>Oprawy oświetleniowe LED na wysięgniku na słupie typ G</t>
  </si>
  <si>
    <t>Oprawy oświetleniowe LED na wysięgniku na słupie typ I, J</t>
  </si>
  <si>
    <t>Oprawy oświetleniowe LED na wysięgniku na słupie typ K, L</t>
  </si>
  <si>
    <t>Oprawy oświetleniowe LED na wysięgniku na słupie typ M, O</t>
  </si>
  <si>
    <t xml:space="preserve">KNNR-W 5 0411/06 </t>
  </si>
  <si>
    <t>Fundamenty prefabrykowane betonowe pod słupy o objętości do 0,40m3</t>
  </si>
  <si>
    <t xml:space="preserve">KNR-W 5-10 0709/05 </t>
  </si>
  <si>
    <t>Słupy oświetleniowe stalowe ocynkowane o wysokości 10m</t>
  </si>
  <si>
    <t xml:space="preserve">KNR-W 5-10 0709/07 </t>
  </si>
  <si>
    <t>Słupy oświetleniowe stalowe ocynkowane o wysokości 12m</t>
  </si>
  <si>
    <t xml:space="preserve">KNR 5-06 0901/05 </t>
  </si>
  <si>
    <t>Maszty metalowe rurowe oświetleniowe o wysokości 20m</t>
  </si>
  <si>
    <t xml:space="preserve">KNR-W 5-10 1002/01 </t>
  </si>
  <si>
    <t>Wysięgniki rurowe słupowe pojedyńcze</t>
  </si>
  <si>
    <t xml:space="preserve">KNR-W 5-10 1001/04 </t>
  </si>
  <si>
    <t>Tabliczki bezpiecznikowe</t>
  </si>
  <si>
    <t xml:space="preserve">KNR-W 5-10 1004/01 </t>
  </si>
  <si>
    <t>Przewody kablowe wciągane w słup lub rurę osłonową</t>
  </si>
  <si>
    <t xml:space="preserve">KNR-W 5-10 1004/02 </t>
  </si>
  <si>
    <t>Przewody kablowe wciągane w wysięgnik na słupie</t>
  </si>
  <si>
    <t xml:space="preserve">KNR-W 5-10 0710/03 </t>
  </si>
  <si>
    <t>Malowanie słupów stalowych oświetleniowych o wysokości ponad 7m</t>
  </si>
  <si>
    <t xml:space="preserve">KNR-W 5-08 0407/04 </t>
  </si>
  <si>
    <t>Wyłączniki przeciwpożarowe prądu</t>
  </si>
  <si>
    <t>Teren</t>
  </si>
  <si>
    <t xml:space="preserve">KNR 5-14 0103/02 </t>
  </si>
  <si>
    <t>Rozdzielnica główna niskiego napięcia RB1 o mocy do 50kW</t>
  </si>
  <si>
    <t xml:space="preserve">KNR-W 5-08 0404/04 </t>
  </si>
  <si>
    <t>Rozdzielnica obiektowa strefowa RLV1-1 o mocy 43kW</t>
  </si>
  <si>
    <t>Rozdzielnica obiektowa strefowa RLV1-2 o mocy 33kW</t>
  </si>
  <si>
    <t xml:space="preserve">KNR-W 5-08 0404/03 </t>
  </si>
  <si>
    <t>Rozdzielnica obiektowa strefowa RUPS o mocy 26kW</t>
  </si>
  <si>
    <t>Rozdzielnica obiektowa strefowa RK mocy 8,2kW</t>
  </si>
  <si>
    <t xml:space="preserve">KNR 7-08 0205/02 </t>
  </si>
  <si>
    <t>Układ pomiarowy fotowoltaiki</t>
  </si>
  <si>
    <t>Inwerter fotowoltaiczny o mocy 13,7kW</t>
  </si>
  <si>
    <t>Inwerter fotowoltaiczny o mocy 17,5kW</t>
  </si>
  <si>
    <t xml:space="preserve">KNR-W 2-15 0432/01 </t>
  </si>
  <si>
    <t>Kolektory fotowoltaiczne z podkonstrukcją o mocy 350W</t>
  </si>
  <si>
    <t>Optymatyzery fotowoltaiczne o mocy 400W</t>
  </si>
  <si>
    <t xml:space="preserve">KNR-W 5-08 0302/02 </t>
  </si>
  <si>
    <t>Puszki bakelitowe o średnicy 80mm do przewodów 2,5mm2</t>
  </si>
  <si>
    <t xml:space="preserve">KNR-W 5-08 0116/03 </t>
  </si>
  <si>
    <t>Kasety instalacyjne modułowe</t>
  </si>
  <si>
    <t xml:space="preserve">KNR-W 5-08 0309/02 </t>
  </si>
  <si>
    <t>Gniazda wtyczkowe podtynkowe pojedyńcze 2-biegunowe do przewodów 16A/2,5mm2</t>
  </si>
  <si>
    <t xml:space="preserve">KNR-W 5-08 0309/03 </t>
  </si>
  <si>
    <t>Gniazda wtyczkowe podtynkowe podwójne 2-biegunowe do przewodów 16A/2,5mm2</t>
  </si>
  <si>
    <t xml:space="preserve">KNR-W 5-08 0309/05 </t>
  </si>
  <si>
    <t>Gniazda wtyczkowe bryzgoszczelne pojedyńcze 2-biegunowe do przewodów 16A/2,5mm2</t>
  </si>
  <si>
    <t xml:space="preserve">KNR-W 5-08 0511/18 </t>
  </si>
  <si>
    <t>Oprawy oświetleniowe kwadratowe LED typ RC</t>
  </si>
  <si>
    <t xml:space="preserve">KNR-W 5-08 0512/01 </t>
  </si>
  <si>
    <t>Oprawy oświetleniowe kompaktowe LED typ DN, FO</t>
  </si>
  <si>
    <t xml:space="preserve">KNR-W 5-08 0511/12 </t>
  </si>
  <si>
    <t>Oprawy oświetleniowe prostokątne LED typ WT, SP</t>
  </si>
  <si>
    <t xml:space="preserve">KNR-W 5-10 1005/07 </t>
  </si>
  <si>
    <t>Oprawy oświetleniowe zewnetrzne na wysięgniku LED typ C</t>
  </si>
  <si>
    <t>Oprawy oświetleniowe zewnetrzne na wysięgniku LED typ I</t>
  </si>
  <si>
    <t xml:space="preserve">KNR-W 5-08 0511/01 </t>
  </si>
  <si>
    <t>Oprawy oświetleniowe awaryjne LED typ AW</t>
  </si>
  <si>
    <t>Oprawy oświetleniowe ewakuacyjne kierunkowe LED typ EW</t>
  </si>
  <si>
    <t xml:space="preserve">KNR-W 5-08 0307/02 </t>
  </si>
  <si>
    <t>Łączniki podtynkowe jednobiegunowe</t>
  </si>
  <si>
    <t xml:space="preserve">KNR-W 5-08 0307/03 </t>
  </si>
  <si>
    <t>Łączniki podtynkowe świecznikowe</t>
  </si>
  <si>
    <t xml:space="preserve">KNR 7-08 0205/01 </t>
  </si>
  <si>
    <t>Czujniki obecności standardowe</t>
  </si>
  <si>
    <t xml:space="preserve">KNR-W 5-08 0115/03 </t>
  </si>
  <si>
    <t>Kanały instalacyjne metalowe o szerokości 100/60mm</t>
  </si>
  <si>
    <t xml:space="preserve">KNR-W 5-08 0115/05 </t>
  </si>
  <si>
    <t>Kanały instalacyjne metalowe o szerokości 150/60mm</t>
  </si>
  <si>
    <t>Kanały instalacyjne metalowe o szerokości 200/60mm</t>
  </si>
  <si>
    <t>Kanały instalacyjne metalowe o szerokości 300/60mm</t>
  </si>
  <si>
    <t>Kanały instalacyjne metalowe o szerokości 400/60mm</t>
  </si>
  <si>
    <t>Kanały instalacyjne metalowe o szerokości 400/100mm</t>
  </si>
  <si>
    <t xml:space="preserve">KNR-W 5-08 0619/03 </t>
  </si>
  <si>
    <t>Złącza odgromowe naprężające na dachu</t>
  </si>
  <si>
    <t xml:space="preserve">KNR-W 5-08 0619/04 </t>
  </si>
  <si>
    <t>Złącza odgromowe naprężające na ścianie</t>
  </si>
  <si>
    <t xml:space="preserve">KNR-W 5-08 0619/05 </t>
  </si>
  <si>
    <t>Złącza odgromowe kontrolne na połączeniu drut-drut</t>
  </si>
  <si>
    <t xml:space="preserve">KNR-W 5-08 0619/06 </t>
  </si>
  <si>
    <t>Złącza odgromowe kontrolne na połączeniu drut-płaskownik</t>
  </si>
  <si>
    <t>Skrzynki probiercze uziemniające</t>
  </si>
  <si>
    <t xml:space="preserve">KNR 5-04 1304/01 </t>
  </si>
  <si>
    <t>Agregat prądotwórczy dieslowski AG2 o mocy 60kVA</t>
  </si>
  <si>
    <t>Budynek biurowy B01</t>
  </si>
  <si>
    <t xml:space="preserve">KNR 5-14 0103/04 </t>
  </si>
  <si>
    <t>Rozdzielnica główna niskiego napięcia RB2 o mocy 122kW</t>
  </si>
  <si>
    <t>Rozdzielnica obiektowa strefowa RL2-1 o mocy 50kW</t>
  </si>
  <si>
    <t>Rozdzielnica obiektowa strefowa RL2-2 o mocy 26,5kW</t>
  </si>
  <si>
    <t>Rozdzielnica obiektowa strefowa RO o mocy 9,2kW</t>
  </si>
  <si>
    <t>Inwerter fotowoltaiczny o mocy 18kW</t>
  </si>
  <si>
    <t>Inwerter fotowoltaiczny o mocy 29,5kW</t>
  </si>
  <si>
    <t>Kolektory fotowoltaiczne z podkonstrukcją o mocy 385W</t>
  </si>
  <si>
    <t>Kolektory fotowoltaiczne z podkonstrukcją o mocy 500W</t>
  </si>
  <si>
    <t>Optymatyzery fotowoltaiczne o mocy 800W</t>
  </si>
  <si>
    <t xml:space="preserve">KNR-W 5-08 0302/04 </t>
  </si>
  <si>
    <t>Puszki bakelitowe o średnicy 80mm do przewodów 4mm2</t>
  </si>
  <si>
    <t>Zestaw gniazd remontowych</t>
  </si>
  <si>
    <t xml:space="preserve">KNR-W 5-08 0309/08 </t>
  </si>
  <si>
    <t>Gniazda wtyczkowe wodoszczelne 3-biegunowe do przewodów 16A/4mm2</t>
  </si>
  <si>
    <t>Oprawy oświetleniowe okrągłe podwójne LED typ BY</t>
  </si>
  <si>
    <t>Oprawy oświetleniowe kompaktowe LED typ DN, FO, WL</t>
  </si>
  <si>
    <t>Oprawy oświetleniowe zewnetrzne na wysięgniku LED typ D</t>
  </si>
  <si>
    <t xml:space="preserve">KNR-W 5-08 0308/01 </t>
  </si>
  <si>
    <t>Łączniki bryzgoszczelne jednobiegunowe</t>
  </si>
  <si>
    <t xml:space="preserve">KNR-W 5-08 0308/03 </t>
  </si>
  <si>
    <t>Łączniki bryzgoszczelne krzyżowe dwubiegunowe</t>
  </si>
  <si>
    <t>Kanały instalacyjne metalowe o szerokości 200/100mm</t>
  </si>
  <si>
    <t>Budynek halowy B02</t>
  </si>
  <si>
    <t>Rozdzielnica główna niskiego napięcia RB3 o mocy 113kW</t>
  </si>
  <si>
    <t>Rozdzielnica obiektowa strefowa RLV3-1 o mocy 47kW</t>
  </si>
  <si>
    <t>Rozdzielnica obiektowa strefowa RLV3-2 o mocy 37kW</t>
  </si>
  <si>
    <t>Kolektory fotowoltaiczne z podkonstrukcją o mocy 320W</t>
  </si>
  <si>
    <t>Oprawy oświetleniowe prostokątne LED typ WT, SP, SM</t>
  </si>
  <si>
    <t>Oprawy oświetleniowe zewnetrzne na wysięgniku LED typ E</t>
  </si>
  <si>
    <t>Budynek techniczny B03</t>
  </si>
  <si>
    <t>Rozdzielnica główna niskiego napięcia RB4 o mocy 40kW</t>
  </si>
  <si>
    <t>Rozdzielnica obiektowa strefowa RPPOŻ o mocy 40KW</t>
  </si>
  <si>
    <t>Budynek pompowni B04</t>
  </si>
  <si>
    <t xml:space="preserve">KNR-W 5-08 0401/06 </t>
  </si>
  <si>
    <t>Przygotowanie podłoża pod urządzenia elektryczne</t>
  </si>
  <si>
    <t xml:space="preserve">KNR-W 5-08 0301/24 </t>
  </si>
  <si>
    <t>Przygotowanie podłoża pod osprzęt instalacyjny</t>
  </si>
  <si>
    <t xml:space="preserve">KNR-W 5-08 0503/03 </t>
  </si>
  <si>
    <t>Przygotowanie podłoża pod oprawy oświetleniowe</t>
  </si>
  <si>
    <t xml:space="preserve">KNR 5-04 1502/02 </t>
  </si>
  <si>
    <t>Uruchomienie i próby zespołu prądotwórczego o mocy do 80kVA</t>
  </si>
  <si>
    <t xml:space="preserve">KNR 13-21 0107/01 </t>
  </si>
  <si>
    <t>Badanie szyn zbiorczych i łączeniowych rozdzielnicy NN</t>
  </si>
  <si>
    <t xml:space="preserve">KNR-W 4-03 1203/01 </t>
  </si>
  <si>
    <t>Badanie linii kablowej NN 1-żyłowej</t>
  </si>
  <si>
    <t>Badanie linii kablowej NN 3-żyłowej</t>
  </si>
  <si>
    <t xml:space="preserve">KNR-W 4-03 1203/03 </t>
  </si>
  <si>
    <t>Badanie linii kablowej NN 5-żyłowej</t>
  </si>
  <si>
    <t xml:space="preserve">KNR-W 4-03 1202/01 </t>
  </si>
  <si>
    <t>Sprawdzenie i pomiar kompletnego obwodu elektrycznego z rezystencją izolacji NN 1-fazowego</t>
  </si>
  <si>
    <t xml:space="preserve">KNR-W 4-03 1204/01 </t>
  </si>
  <si>
    <t>Sprawdzenie i regulacja działania styczników oświetleniowych</t>
  </si>
  <si>
    <t xml:space="preserve">KNNR-W 9 1201/01 </t>
  </si>
  <si>
    <t>Pomiar natężenia oświetlenia podstawowego</t>
  </si>
  <si>
    <t xml:space="preserve">KNNR-W 9 1201/02 </t>
  </si>
  <si>
    <t>Pomiar natężenia oświetlenia awaryjnego</t>
  </si>
  <si>
    <t xml:space="preserve">KNR-W 4-03 1205/05 </t>
  </si>
  <si>
    <t>Badania i pomiary skuteczności zerowania</t>
  </si>
  <si>
    <t xml:space="preserve">KNR-W 4-03 1205/03 </t>
  </si>
  <si>
    <t>Badania i pomiary instalacji odgromowej</t>
  </si>
  <si>
    <t>INSTALACJA ELEKTRYCZNA</t>
  </si>
  <si>
    <t xml:space="preserve">KNR-W 2-01 0701/02.1 </t>
  </si>
  <si>
    <t>Kopanie rowów kablowych o głębokości do 0,6m i szerokości do 0,4m w gruncie kategorii III</t>
  </si>
  <si>
    <t xml:space="preserve">KNR-W 2-01 0704/02.1 </t>
  </si>
  <si>
    <t>Zasypanie rowów kablowych o głębokości do 0,4m i szerokości do 0,4m w gruncie kategorii III</t>
  </si>
  <si>
    <t xml:space="preserve">KNR 5-01 0402/02 </t>
  </si>
  <si>
    <t>Studnie kablowe prefabrykowane rozdzielcze SKR2</t>
  </si>
  <si>
    <t>Studnie kablowe prefabrykowane przelotowe SK1</t>
  </si>
  <si>
    <t xml:space="preserve">KNR 5-01 0802/03 </t>
  </si>
  <si>
    <t>Mufy stacyjne na kablu do 24 włókien</t>
  </si>
  <si>
    <t>Szafka teletechniczna bramownic</t>
  </si>
  <si>
    <t>Rury ochronne SRS o średnicy 160mm</t>
  </si>
  <si>
    <t>Rury ochronne DVK o średnicy 160mm</t>
  </si>
  <si>
    <t>Kanalizacja kablowa 1-otworowa z rur kablowych HDPE o średnicy 110mm wraz z robotami ziemnymi</t>
  </si>
  <si>
    <t>Kanalizacja kablowa 1-otworowa z rur kablowych HDPE o średnicy 32mm wraz z robotami ziemnymi</t>
  </si>
  <si>
    <t xml:space="preserve">KNR 5-01 0602/07 </t>
  </si>
  <si>
    <t>Kable światłowodowe telekomunikacyjne 48-włókniowe</t>
  </si>
  <si>
    <t>Kable światłowodowe telekomunikacyjne 24-włókniowe</t>
  </si>
  <si>
    <t>Kable światłowodowe telekomunikacyjne 12-włókniowe</t>
  </si>
  <si>
    <t>Kable światłowodowe telekomunikacyjne 4-włókniowe</t>
  </si>
  <si>
    <t>Kable wieloparowe STP o przekroju 4x2x0,5mm2 kat. 6</t>
  </si>
  <si>
    <t xml:space="preserve">KNR AL-01 0501/02 </t>
  </si>
  <si>
    <t>Kamera telewizji dozorowej zewnętrzna</t>
  </si>
  <si>
    <t xml:space="preserve">KNR AL-01 0505/01 </t>
  </si>
  <si>
    <t>Obiektyw ze zmienną ogniskową</t>
  </si>
  <si>
    <t xml:space="preserve">KNR AL-01 0504/02 </t>
  </si>
  <si>
    <t>Głowica obrotowa zewnętrzna</t>
  </si>
  <si>
    <t xml:space="preserve">KNR K-38 0110/01 </t>
  </si>
  <si>
    <t>Szafa dystrybucyjna GPD z wyposażeniem</t>
  </si>
  <si>
    <t xml:space="preserve">KNR K-38 0110/02 </t>
  </si>
  <si>
    <t>Szafa dystrybucyjna wisząca lokalna TOS, IT, ROS z wyposażeniem</t>
  </si>
  <si>
    <t xml:space="preserve">KNR K-38 0109/02 </t>
  </si>
  <si>
    <t>Gniazda komputerowe podtynkowe pojedyńcze</t>
  </si>
  <si>
    <t>Gniazda komputerowe podtynkowe podwójne</t>
  </si>
  <si>
    <t>Gniazda HDMI podtynkowe</t>
  </si>
  <si>
    <t xml:space="preserve">KNR K-38 0109/05.1 </t>
  </si>
  <si>
    <t>Moduły RJ45</t>
  </si>
  <si>
    <t xml:space="preserve">KNR K-38 0102/01 </t>
  </si>
  <si>
    <t>Przewody wieloparowe STP o przekroju 4x2x0,5mm2 kat. 6</t>
  </si>
  <si>
    <t xml:space="preserve">KNR K-38 0102/02 </t>
  </si>
  <si>
    <t xml:space="preserve">KNR 5-06 1207/01 </t>
  </si>
  <si>
    <t>Przewody wizyjne ekranowane HDMI</t>
  </si>
  <si>
    <t xml:space="preserve">KNR 7-08 0513/01 </t>
  </si>
  <si>
    <t>Obróbka końcówek kabli wieloparowych do 8 żył</t>
  </si>
  <si>
    <t xml:space="preserve">KNR AL-01 0503/04 </t>
  </si>
  <si>
    <t xml:space="preserve">KNR AL-01 0701/02 </t>
  </si>
  <si>
    <t>Konwertery i intefejsy TCP/IP do sieci Ethernet</t>
  </si>
  <si>
    <t xml:space="preserve">KNR AL-01 0501/01 </t>
  </si>
  <si>
    <t>Kamera telewizji dozorowej wewnętrzna (kopułkowa)</t>
  </si>
  <si>
    <t xml:space="preserve">KNR AL-01 0302/01 </t>
  </si>
  <si>
    <t>Kontroler sterownik dla wyjść kontrolowanych</t>
  </si>
  <si>
    <t xml:space="preserve">KNR AL-01 0301/02 </t>
  </si>
  <si>
    <t>Czytnik identyfikujący PIN-kod</t>
  </si>
  <si>
    <t xml:space="preserve">KNR AL-01 0402/01 </t>
  </si>
  <si>
    <t>Przyciski wejścia i wyjścia</t>
  </si>
  <si>
    <t xml:space="preserve">KNR AL-01 0402/03 </t>
  </si>
  <si>
    <t>Przycisk wyjścia awaryjnego jednostykowy NC/NO zielony z szybką</t>
  </si>
  <si>
    <t xml:space="preserve">KNR AL-01 0304/03 </t>
  </si>
  <si>
    <t>Kontrakton standardowy</t>
  </si>
  <si>
    <t xml:space="preserve">KNR AL-01 0304/01 </t>
  </si>
  <si>
    <t>Elektrozaczep standardowy</t>
  </si>
  <si>
    <t xml:space="preserve">BCA 62-41-90 </t>
  </si>
  <si>
    <t>Oprzewodowanie elementów peryferyjnych</t>
  </si>
  <si>
    <t>pkt</t>
  </si>
  <si>
    <t xml:space="preserve"> powierz. gaszenia</t>
  </si>
  <si>
    <t>Instalacja gaszenia gazem powierzchni elektronicznych SUGG</t>
  </si>
  <si>
    <t>Szafa dystrybucyjna LPD2 z wyposażeniem</t>
  </si>
  <si>
    <t xml:space="preserve">KNR AL-01 0304/04 </t>
  </si>
  <si>
    <t>Zwora elektromagnetyczna</t>
  </si>
  <si>
    <t xml:space="preserve">KNR-W 5-08 0406/01 </t>
  </si>
  <si>
    <t>Tablica przyzywowa wideofonowa</t>
  </si>
  <si>
    <t xml:space="preserve">KNR-W 5-08 0406/02 </t>
  </si>
  <si>
    <t>Aparat odbiorczy wideofonowy</t>
  </si>
  <si>
    <t>Szafa dystrybucyjna LPD3 z wyposażeniem</t>
  </si>
  <si>
    <t>Szafa dystrybucyjna LPD4 z wyposażeniem</t>
  </si>
  <si>
    <t xml:space="preserve">KNR 5-01 1301/07 </t>
  </si>
  <si>
    <t>Badanie szczelności studni w kanalizacji kablowej</t>
  </si>
  <si>
    <t xml:space="preserve">KNR 5-01 1303/07 </t>
  </si>
  <si>
    <t>Badanie szczelności kanalizacji kablowej</t>
  </si>
  <si>
    <t xml:space="preserve">KNR 5-01 1310/01 </t>
  </si>
  <si>
    <t>Pomiary końcowe prądem stałym kabla 10-parowego</t>
  </si>
  <si>
    <t xml:space="preserve">KNR 5-01 1311/01 </t>
  </si>
  <si>
    <t>Pomiar tłumienności skutecznej kabla 10-parowego</t>
  </si>
  <si>
    <t xml:space="preserve">ZKNR 039 0901/09 </t>
  </si>
  <si>
    <t>Pomiary reflektometryczne linii światłowodowych</t>
  </si>
  <si>
    <t xml:space="preserve">ZKNR 039 0902/03 </t>
  </si>
  <si>
    <t>Pomiary tłumienności optycznej łączone z innymi pomiarami metodą transmisyjną linii światłowodowych</t>
  </si>
  <si>
    <t xml:space="preserve">KNR K-38 0120/01 </t>
  </si>
  <si>
    <t>Główny pomiar łącza transmisyjnego</t>
  </si>
  <si>
    <t xml:space="preserve">KNR K-38 0120/02 </t>
  </si>
  <si>
    <t>Lokalne pomiary łączy transmisyjnych</t>
  </si>
  <si>
    <t xml:space="preserve">KNR-W 4-03 1206/01 </t>
  </si>
  <si>
    <t>Sprawdzenie i pomiary elektryczne obwodów sygnalizacyjnych</t>
  </si>
  <si>
    <t xml:space="preserve">KNR AL-01 0506/01 </t>
  </si>
  <si>
    <t>Uruchomienie linia transmisji wizji systemu telewizji dozorowej</t>
  </si>
  <si>
    <t>linia</t>
  </si>
  <si>
    <t xml:space="preserve">KNR AL-01 0506/02 </t>
  </si>
  <si>
    <t>Uruchomienie linia transmisji danych i parametrów sterujących</t>
  </si>
  <si>
    <t xml:space="preserve">KNR AL-01 0307/02 </t>
  </si>
  <si>
    <t>Próby pomontażowe sterownika kontrolera magistrali</t>
  </si>
  <si>
    <t xml:space="preserve">KNR AL-01 0307/03 </t>
  </si>
  <si>
    <t>Próby pomontażowe czytnika identyfikującego</t>
  </si>
  <si>
    <t xml:space="preserve">KNR AL-01 0307/04 </t>
  </si>
  <si>
    <t>Próby pomontażowe elektromechanicznych elementów blokujących</t>
  </si>
  <si>
    <t>INSTALACJE TELETECHNICZNE</t>
  </si>
  <si>
    <t>Studnie kablowe prefabrykowane rozdzielcze SKR1</t>
  </si>
  <si>
    <t xml:space="preserve">KNR 5-01 0106/03 </t>
  </si>
  <si>
    <t>Kanalizacja kablowa 3-otworowa z rur kablowych HDPE o średnicy 40mm wraz z robotami ziemnymi</t>
  </si>
  <si>
    <t>Kable miedziane telekomunikacyjne XTKMX o przekroju 35x4x0,8mm2</t>
  </si>
  <si>
    <t>Kable miedziane telekomunikacyjne TKD o przekroju 65x2mm2</t>
  </si>
  <si>
    <t>Kable światłowodowe telekomunikacyjne 36-włókniowe</t>
  </si>
  <si>
    <t xml:space="preserve">KNR 5-01 0802/05 </t>
  </si>
  <si>
    <t>Mufy stacyjne na kablu do 48 włókien</t>
  </si>
  <si>
    <t xml:space="preserve">KNR 5-01 1310/04 </t>
  </si>
  <si>
    <t>Pomiary końcowe prądem stałym kabla 40-parowego</t>
  </si>
  <si>
    <t xml:space="preserve">KNR 5-01 1310/06 </t>
  </si>
  <si>
    <t>Pomiary końcowe prądem stałym kabla 60-parowego</t>
  </si>
  <si>
    <t xml:space="preserve">KNR 5-01 1311/04 </t>
  </si>
  <si>
    <t>Pomiar tłumienności skutecznej kabla 40-parowego</t>
  </si>
  <si>
    <t xml:space="preserve">KNR 5-01 1311/06 </t>
  </si>
  <si>
    <t>Pomiar tłumienności skutecznej kabla 60-parowego</t>
  </si>
  <si>
    <t xml:space="preserve">KNR 7-24 0128/05 </t>
  </si>
  <si>
    <t>Pompa ciepła z osprzętem o mocy 34,2kW</t>
  </si>
  <si>
    <t xml:space="preserve">KNR 7-08 0201/03 </t>
  </si>
  <si>
    <t>Układ regulacji elektrycznej temperatury z czujnikiem pomiarowym</t>
  </si>
  <si>
    <t xml:space="preserve">KNR 7-24 0111/01 </t>
  </si>
  <si>
    <t>Zbiornik buforowy stalowy o pojemności 600dm3</t>
  </si>
  <si>
    <t xml:space="preserve">KNR 7-24 0111/03 </t>
  </si>
  <si>
    <t>Zbiornik buforowy stalowy o pojemności 1000dm3</t>
  </si>
  <si>
    <t xml:space="preserve">KNR 7-24 0127/01 </t>
  </si>
  <si>
    <t>Wymiennik glikolowy płaszczowo-rurowy skręcany lub spawany o mocy 42,8kW</t>
  </si>
  <si>
    <t>Wymiennik glikolowy płaszczowo-rurowy skręcany lub spawany o mocy 34,2kW</t>
  </si>
  <si>
    <t xml:space="preserve">KNR-W 2-15 0509/01 </t>
  </si>
  <si>
    <t>Naczynie wzbiorcze przeponowe o pojemności 50dm3</t>
  </si>
  <si>
    <t>Naczynie wzbiorcze przeponowe o pojemności 100dm3</t>
  </si>
  <si>
    <t>Układ odgazowywania próżniowego z układem stabilizacji ciśnienia</t>
  </si>
  <si>
    <t>Zestaw pompowy uzupełnienia ubytków instalacji</t>
  </si>
  <si>
    <t xml:space="preserve">KNR 7-06 0503/08 </t>
  </si>
  <si>
    <t>Stacja uzdatniania wody</t>
  </si>
  <si>
    <t xml:space="preserve">KNR-W 2-15 0528/06 </t>
  </si>
  <si>
    <t>Odmulacz z rur stalowych o średnicy 40mm</t>
  </si>
  <si>
    <t xml:space="preserve">KNR 0-35 0208/01 </t>
  </si>
  <si>
    <t>Pompa obiegowa o wydajności do 7,5m3/h i średnicy 25/4mm</t>
  </si>
  <si>
    <t>Pompa obiegowa o wydajności do 7,5m3/h i średnicy 25/6mm</t>
  </si>
  <si>
    <t xml:space="preserve">KNR 0-35 0208/02 </t>
  </si>
  <si>
    <t>Pompa obiegowa o wydajności do 13m3/h i średnicy 32/6mm</t>
  </si>
  <si>
    <t xml:space="preserve">KNR-W 2-15 0526/01 </t>
  </si>
  <si>
    <t>Zawory bezpieczeństwa ciężarkowe lub sprężynowe o średnicy 15mm</t>
  </si>
  <si>
    <t xml:space="preserve">KNR 7-24 0113/01 </t>
  </si>
  <si>
    <t>Zbiornik glikolu stalowy o pojemności 100dm3</t>
  </si>
  <si>
    <t xml:space="preserve">KNR-W 2-15 0513/01 </t>
  </si>
  <si>
    <t>Rozdzielacze zasilające i powrotne z rur stalowych o średnicy 80mm</t>
  </si>
  <si>
    <t xml:space="preserve">KNR-W 2-15 0525/02 </t>
  </si>
  <si>
    <t>Zawory żeliwne regulacyjne 3-drogowe gwintowane z siłownikiem o średnicy 32mm</t>
  </si>
  <si>
    <t xml:space="preserve">KNR-W 2-15 0525/03 </t>
  </si>
  <si>
    <t>Zawory żeliwne regulacyjne 3-drogowe gwintowane z siłownikiem o średnicy 40mm</t>
  </si>
  <si>
    <t>Zawory żeliwne równoważące gwintowane o średnicy 32mm</t>
  </si>
  <si>
    <t>Zawory żeliwne równoważące gwintowane o średnicy 40mm</t>
  </si>
  <si>
    <t xml:space="preserve">KNR-W 2-15 0525/04 </t>
  </si>
  <si>
    <t>Zawory żeliwne równoważące gwintowane o średnicy 50mm</t>
  </si>
  <si>
    <t xml:space="preserve">KNR-W 2-15 0518/02 </t>
  </si>
  <si>
    <t>Zawory żeliwne równoważące kołnierzowe o średnicy 65mm</t>
  </si>
  <si>
    <t>Zawory żeliwne odcinające gwintowane o średnicy 20mm</t>
  </si>
  <si>
    <t>Zawory żeliwne odcinające gwintowane o średnicy 32mm</t>
  </si>
  <si>
    <t>Zawory żeliwne odcinające gwintowane o średnicy 50mm</t>
  </si>
  <si>
    <t xml:space="preserve">KNR-W 2-15 0523/02 </t>
  </si>
  <si>
    <t>Przepustnice żeliwne kołnierzowe o średnicy 65mm</t>
  </si>
  <si>
    <t xml:space="preserve">KNR 7-08 0301/02 </t>
  </si>
  <si>
    <t>Napęd elektryczny do sterowania zaworami regulacyjnymi o średnicy do 65mm</t>
  </si>
  <si>
    <t>Zawory żeliwne zwrotne gwintowane o średnicy 32mm</t>
  </si>
  <si>
    <t xml:space="preserve">KNR-W 2-15 0521/02 </t>
  </si>
  <si>
    <t>Zawory żeliwne zwrotne klapowe kołnierzowe o średnicy 50mm</t>
  </si>
  <si>
    <t>Zawory żeliwne zwrotne klapowe kołnierzowe o średnicy 65mm</t>
  </si>
  <si>
    <t>Filtry żeliwne siatkowe gwintowane o średnicy 32mm</t>
  </si>
  <si>
    <t>Filtry żeliwne siatkowe gwintowane o średnicy 50mm</t>
  </si>
  <si>
    <t>Filtry żeliwne siatkowe kołnierzowe o średnicy 65mm</t>
  </si>
  <si>
    <t>Kotłownia</t>
  </si>
  <si>
    <t xml:space="preserve">KNR-W 2-15 0403/01 </t>
  </si>
  <si>
    <t>Rurociągi z rur stalowych czarnych ze szwem spawanych o średnicy 15mm</t>
  </si>
  <si>
    <t xml:space="preserve">KNR-W 2-15 0403/02 </t>
  </si>
  <si>
    <t>Rurociągi z rur stalowych czarnych ze szwem spawanych o średnicy 20mm</t>
  </si>
  <si>
    <t xml:space="preserve">KNR-W 2-15 0403/03 </t>
  </si>
  <si>
    <t>Rurociągi z rur stalowych czarnych ze szwem spawanych o średnicy 25mm</t>
  </si>
  <si>
    <t xml:space="preserve">KNR-W 2-15 0403/04 </t>
  </si>
  <si>
    <t>Rurociągi z rur stalowych czarnych ze szwem spawanych o średnicy 32mm</t>
  </si>
  <si>
    <t xml:space="preserve">KNR-W 2-15 0403/06 </t>
  </si>
  <si>
    <t>Rurociągi z rur stalowych czarnych ze szwem spawanych o średnicy 50mm</t>
  </si>
  <si>
    <t xml:space="preserve">KNR-W 7-12 0206/04 </t>
  </si>
  <si>
    <t>Malowanie farbami poliwinylowymi wraz z dwukrotnym gruntowaniem rurociągów o średnicy do 57mm</t>
  </si>
  <si>
    <t xml:space="preserve">KNR 0-31 0201/01 </t>
  </si>
  <si>
    <t>Rurociągi z rur polietylenowych PEX w przegrodach o średnicy 16mm</t>
  </si>
  <si>
    <t xml:space="preserve">KNR 7-08 0205/03 </t>
  </si>
  <si>
    <t>Regulatory różnicy ciśnień bezpośredniego działania o średnicy 15mm</t>
  </si>
  <si>
    <t>Regulatory różnicy ciśnień bezpośredniego działania o średnicy 20mm</t>
  </si>
  <si>
    <t>Zawory żeliwne odcinające gwintowane o średnicy 25mm</t>
  </si>
  <si>
    <t>Zawory żeliwne równoważące gwintowane o średnicy 20mm</t>
  </si>
  <si>
    <t>Zawory żeliwne równoważące gwintowane o średnicy 25mm</t>
  </si>
  <si>
    <t>Zawory żeliwne zwrotne gwintowane o średnicy 20mm</t>
  </si>
  <si>
    <t>Zawory żeliwne sterujące 3-drogowe gwintowane z siłownikiem o średnicy 15mm</t>
  </si>
  <si>
    <t xml:space="preserve">KNR 0-31 0306/02 </t>
  </si>
  <si>
    <t>Rozdzielacze do ogrzewania podłogowego z szafką 3-obwodowe</t>
  </si>
  <si>
    <t xml:space="preserve">KNR 0-31 0306/03 </t>
  </si>
  <si>
    <t>Rozdzielacze do ogrzewania podłogowego z szafką 4-obwodowe</t>
  </si>
  <si>
    <t xml:space="preserve">KNR 0-31 0306/04 </t>
  </si>
  <si>
    <t>Rozdzielacze do ogrzewania podłogowego z szafką 5-obwodowe</t>
  </si>
  <si>
    <t xml:space="preserve">KNR 0-31 0306/05 </t>
  </si>
  <si>
    <t>Rozdzielacze do ogrzewania podłogowego z szafką 6-obwodowe</t>
  </si>
  <si>
    <t xml:space="preserve">KNR 0-31 0306/07 </t>
  </si>
  <si>
    <t>Rozdzielacze do ogrzewania podłogowego z szafką 8-obwodowe</t>
  </si>
  <si>
    <t xml:space="preserve">KNR 0-31 0307/01 </t>
  </si>
  <si>
    <t>Zawory mieszające 3-drogowe z siłownikiem elektrycznym 24V o średnicy 15mm</t>
  </si>
  <si>
    <t>Układ regulacji temperatury bezpośredniego działania</t>
  </si>
  <si>
    <t xml:space="preserve">KNR-W 2-16 0303/01.2 </t>
  </si>
  <si>
    <t>Izolacja otulinami z wełny mineralnej na folii o grubości 20mm rurociągów o średnicy 15mm</t>
  </si>
  <si>
    <t>Izolacja otulinami z wełny mineralnej na folii o grubości 20mm rurociągów o średnicy 20mm</t>
  </si>
  <si>
    <t>Izolacja otulinami z wełny mineralnej na folii o grubości 30mm rurociągów o średnicy 25mm</t>
  </si>
  <si>
    <t xml:space="preserve">KNR-W 2-16 0303/02.2 </t>
  </si>
  <si>
    <t>Izolacja otulinami z wełny mineralnej na folii o grubości 30mm rurociągów o średnicy 32mm</t>
  </si>
  <si>
    <t xml:space="preserve">KNR-W 2-16 0304/02.2 </t>
  </si>
  <si>
    <t>Izolacja otulinami z wełny mineralnej na folii o grubości 50mm rurociągów o średnicy 50mm</t>
  </si>
  <si>
    <t xml:space="preserve">KNR 0-34 0101/01 </t>
  </si>
  <si>
    <t>Izolacja otulinami polietylenowymi o grubości 6mm rurociągów o średnicy 10mm</t>
  </si>
  <si>
    <t>Instalacja c.o.</t>
  </si>
  <si>
    <t xml:space="preserve">KNR-W 2-15 0403/05 </t>
  </si>
  <si>
    <t>Rurociągi z rur stalowych czarnych ze szwem spawanych o średnicy 40mm</t>
  </si>
  <si>
    <t xml:space="preserve">KNR-W 2-17 0328/01 </t>
  </si>
  <si>
    <t>Klimakonwektory sufitowe dwururowe o mocy 3,2-4,0kW</t>
  </si>
  <si>
    <t xml:space="preserve">KNR-W 2-15 0431/01 </t>
  </si>
  <si>
    <t>Klimakonwektory ścienne dwururowe o mocy do 1,0kW</t>
  </si>
  <si>
    <t>Klimakonwektory ścienne dwururowe o mocy 1,0-1,8kW</t>
  </si>
  <si>
    <t>Klimakonwektory ścienne dwururowe o mocy 1,8-2,5kW</t>
  </si>
  <si>
    <t>Zawory żeliwne odcinające gwintowane o średnicy 15mm</t>
  </si>
  <si>
    <t>Filtry żeliwne siatkowe gwintowane o średnicy 15mm</t>
  </si>
  <si>
    <t>Filtry żeliwne siatkowe gwintowane o średnicy 20mm</t>
  </si>
  <si>
    <t>Zawory żeliwne równoważące gwintowane o średnicy 15mm</t>
  </si>
  <si>
    <t xml:space="preserve">KNR-W 2-15 0530/03 </t>
  </si>
  <si>
    <t>Termometry techniczne proste</t>
  </si>
  <si>
    <t xml:space="preserve">KNR-W 2-15 0530/04 </t>
  </si>
  <si>
    <t>Manometry techniczne tarczowe</t>
  </si>
  <si>
    <t xml:space="preserve">KNR-W 2-15 0129/01 </t>
  </si>
  <si>
    <t>Amortyzacyjne połączenia kołnierzowe lub gwintowane o średnicy 15mm</t>
  </si>
  <si>
    <t>Amortyzacyjne połączenia kołnierzowe lub gwintowane o średnicy 20mm</t>
  </si>
  <si>
    <t xml:space="preserve">KNR 0-34 0104/03 </t>
  </si>
  <si>
    <t>Izolacja otulinami kauczukowymi o grubości 9mm rurociągów o średnicy 15mm</t>
  </si>
  <si>
    <t xml:space="preserve">KNR 0-34 0104/04 </t>
  </si>
  <si>
    <t>Izolacja otulinami kauczukowymi o grubości 9mm rurociągów o średnicy 20mm</t>
  </si>
  <si>
    <t xml:space="preserve">KNR 0-34 0104/07 </t>
  </si>
  <si>
    <t>Izolacja otulinami kauczukowymi o grubości 13mm rurociągów o średnicy 25mm</t>
  </si>
  <si>
    <t>Izolacja otulinami kauczukowymi o grubości 13mm rurociągów o średnicy 32mm</t>
  </si>
  <si>
    <t xml:space="preserve">KNR 0-34 0104/10 </t>
  </si>
  <si>
    <t>Izolacja otulinami kauczukowymi o grubości 19mm rurociągów o średnicy 40mm</t>
  </si>
  <si>
    <t>Instalacja wody lodowej</t>
  </si>
  <si>
    <t xml:space="preserve">KNR 7-24 0109/03 </t>
  </si>
  <si>
    <t>Skraplacz zewnętrzny freonowy o mocy 8kW</t>
  </si>
  <si>
    <t xml:space="preserve">KNR-W 2-17 0328/02 </t>
  </si>
  <si>
    <t>Klimatyzatory ścienne o mocy 7,5-8,8kW</t>
  </si>
  <si>
    <t xml:space="preserve">KNR 7-24 0235/01 </t>
  </si>
  <si>
    <t>Rurociągi z rur miedzianych lutowanych o średnicy 10mm</t>
  </si>
  <si>
    <t xml:space="preserve">KNR 7-24 0235/02 </t>
  </si>
  <si>
    <t>Rurociągi z rur miedzianych lutowanych o średnicy 15mm</t>
  </si>
  <si>
    <t xml:space="preserve">KNZ 15 0123/01 </t>
  </si>
  <si>
    <t>Izolacja otulinami kauczukowymi o grubości 13mm rurociągów o średnicy 10mm</t>
  </si>
  <si>
    <t>Izolacja otulinami kauczukowymi o grubości 13mm rurociągów o średnicy 15mm</t>
  </si>
  <si>
    <t xml:space="preserve">KNR 2-22 0301/01 </t>
  </si>
  <si>
    <t>Podpory uniwersalne pod konstrukcje podparć i zawieszeń</t>
  </si>
  <si>
    <t>Instalacja klimatyzacyjna</t>
  </si>
  <si>
    <t xml:space="preserve">KNR-W 2-17 0323/01 </t>
  </si>
  <si>
    <t>Centrala wentylacyjna nawiewno-wywiewna BO1.1 o wydajności 2025m3/h</t>
  </si>
  <si>
    <t xml:space="preserve">KNR-W 2-17 0303/01 </t>
  </si>
  <si>
    <t>Centrala wentylacyjna nawiewna podwieszana BO1.2 o wydajności 800m3/h</t>
  </si>
  <si>
    <t xml:space="preserve">KNR-W 2-17 0205/01 </t>
  </si>
  <si>
    <t>Wentylator kanałowy WC1 o średnicy 100mm</t>
  </si>
  <si>
    <t>Wentylator kanałowy WC2-3 o średnicy 160mm</t>
  </si>
  <si>
    <t xml:space="preserve">KNR-W 2-17 0212/01 </t>
  </si>
  <si>
    <t>Osprzęt dodatkowy do wentylatorów o średnicy 100mm</t>
  </si>
  <si>
    <t>Osprzęt dodatkowy do wentylatorów o średnicy 160mm</t>
  </si>
  <si>
    <t xml:space="preserve">KNR 7-08 0301/01 </t>
  </si>
  <si>
    <t>Układy sterowania elektrycznego zespołem wentylacyjnym BO1.1</t>
  </si>
  <si>
    <t>Układy sterowania elektrycznego zespołem wentylacyjnym BO1.2</t>
  </si>
  <si>
    <t xml:space="preserve">KNR 7-08 0801/01 </t>
  </si>
  <si>
    <t>Regulatory obrotów do wentylatorów pojedyńczych 1-fazowe elektroniczne</t>
  </si>
  <si>
    <t>Regulatory obrotów do wentylatorów pojedyńczych 1-fazowe transformatorowe</t>
  </si>
  <si>
    <t xml:space="preserve">KNR-W 5-08 0407/01 </t>
  </si>
  <si>
    <t>Wyłączniki nadprądowe serwisowe 1-biegunowe</t>
  </si>
  <si>
    <t xml:space="preserve">KNR-W 2-17 0139/03 </t>
  </si>
  <si>
    <t>Anemostaty szczelinowe nawiewne ze skrzynką rozprężną o obwodzie 1600mm</t>
  </si>
  <si>
    <t xml:space="preserve">KNR-W 2-17 0139/04 </t>
  </si>
  <si>
    <t>Anemostaty szczelinowe nawiewne ze skrzynką rozprężną o obwodzie 2000mm</t>
  </si>
  <si>
    <t xml:space="preserve">KNR-W 2-17 0139/02 </t>
  </si>
  <si>
    <t>Anemostaty kwadratowe nawiewne ze skrzynką rozprężną o obwodzie 1200mm</t>
  </si>
  <si>
    <t>Anemostaty kwadratowe nawiewne ze skrzynką rozprężną o obwodzie 1600mm</t>
  </si>
  <si>
    <t xml:space="preserve">KNR-W 2-17 0138/01 </t>
  </si>
  <si>
    <t>Kratki wentylacyjne o obwodzie do 800mm (200x100)</t>
  </si>
  <si>
    <t>Kratki wentylacyjne o obwodzie do 800mm (300x100)</t>
  </si>
  <si>
    <t xml:space="preserve">KNR-W 2-17 0140/01 </t>
  </si>
  <si>
    <t>Zawory wentylacyjne wywiewne o średnicy 100mm</t>
  </si>
  <si>
    <t>Zawory wentylacyjne wywiewne o średnicy 125mm</t>
  </si>
  <si>
    <t xml:space="preserve">KNR-W 2-17 0131/02 </t>
  </si>
  <si>
    <t>Regulatory zmiennego wydatku stalowe kołowe o średnicy 160mm</t>
  </si>
  <si>
    <t>Regulatory zmiennego wydatku stalowe kołowe o średnicy 200mm</t>
  </si>
  <si>
    <t xml:space="preserve">KNR-W 2-17 0155/02 </t>
  </si>
  <si>
    <t>Tłumiki akustyczne rurowe proste o średnicy 160mm i długości 0,6m</t>
  </si>
  <si>
    <t>Tłumiki akustyczne rurowe proste o średnicy 200mm i długości 0,6m</t>
  </si>
  <si>
    <t>Przepustnice jednopłaszczyznowe stalowe kołowe o średnicy 200mm</t>
  </si>
  <si>
    <t>Przepustnice soczewkowe stalowe kołowe o średnicy 200mm</t>
  </si>
  <si>
    <t xml:space="preserve">KNR-W 2-17 0146/02 </t>
  </si>
  <si>
    <t>Czerpnie ścienne stalowe prostokątne o obwodzie do 1600mm (400x300)</t>
  </si>
  <si>
    <t xml:space="preserve">KNR-W 2-17 0143/01 </t>
  </si>
  <si>
    <t>Wyrzutnie dachowe stalowe prostokątne o obwodzie do 1300mm (250x250)</t>
  </si>
  <si>
    <t xml:space="preserve">KNR-W 2-17 0144/01 </t>
  </si>
  <si>
    <t>Wyrzutnie dachowe stalowe kołowe o średnicy 100-125mm</t>
  </si>
  <si>
    <t>Wyrzutnie dachowe stalowe kołowe o średnicy 160-200mm</t>
  </si>
  <si>
    <t xml:space="preserve">KNR-W 2-17 0151/01 </t>
  </si>
  <si>
    <t>Podstawy dachowe stalowe kołowe klasy III o średnicy 100-125mm</t>
  </si>
  <si>
    <t>Podstawy dachowe stalowe kołowe klasy III o średnicy 160mm</t>
  </si>
  <si>
    <t xml:space="preserve">KNR-W 2-17 0148/01 </t>
  </si>
  <si>
    <t>Podstawy dachowe stalowe prostokątne o obwodzie do 1000mm</t>
  </si>
  <si>
    <t xml:space="preserve">KNR-W 2-17 0136/01 </t>
  </si>
  <si>
    <t>Klapy przeciwpożarowe stalowe kołowe z siłownikiem o średnicy 100mm</t>
  </si>
  <si>
    <t xml:space="preserve">KNR-W 2-17 0101/02 </t>
  </si>
  <si>
    <t>Przewody wentylacyjne stalowe ocynkowane prostokątne o obwodzie do 600mm (kl.B)</t>
  </si>
  <si>
    <t xml:space="preserve">KNR-W 2-17 0101/03 </t>
  </si>
  <si>
    <t>Przewody wentylacyjne stalowe ocynkowane prostokątne o obwodzie do 1000mm (kl.B)</t>
  </si>
  <si>
    <t xml:space="preserve">KNR-W 2-17 0101/04 </t>
  </si>
  <si>
    <t>Przewody wentylacyjne stalowe ocynkowane prostokątne o obwodzie do 1400mm (kl.B)</t>
  </si>
  <si>
    <t xml:space="preserve">KNR-W 2-17 0101/06 </t>
  </si>
  <si>
    <t>Przewody wentylacyjne stalowe ocynkowane prostokątne o obwodzie do 4400mm (kl.B)</t>
  </si>
  <si>
    <t xml:space="preserve">KNR-W 2-17 0122/01 </t>
  </si>
  <si>
    <t>Przewody wentylacyjne stalowe ocynkowane Spiro o średnicy do 100mm</t>
  </si>
  <si>
    <t xml:space="preserve">KNR-W 2-17 0122/02 </t>
  </si>
  <si>
    <t>Przewody wentylacyjne stalowe ocynkowane Spiro o średnicy do 200mm</t>
  </si>
  <si>
    <t xml:space="preserve">KNR-W 2-17 0122/03 </t>
  </si>
  <si>
    <t>Przewody wentylacyjne stalowe ocynkowane Spiro o średnicy do 315mm</t>
  </si>
  <si>
    <t xml:space="preserve">KNR-W 2-17 0210/01 </t>
  </si>
  <si>
    <t>Przewody amortyzacyjne elastyczne izolowane o średnicy 100mm</t>
  </si>
  <si>
    <t>Przewody amortyzacyjne elastyczne izolowane o średnicy 125mm</t>
  </si>
  <si>
    <t>Przewody amortyzacyjne elastyczne izolowane o średnicy 160mm</t>
  </si>
  <si>
    <t xml:space="preserve">KNR 2-17 0153/03 </t>
  </si>
  <si>
    <t>Klapy kontrolne rewizyjne do przewodów prostokątnych o obwodzie do 1000mm</t>
  </si>
  <si>
    <t xml:space="preserve">KNR 2-17 0153/04 </t>
  </si>
  <si>
    <t>Klapy kontrolne rewizyjne do przewodów prostokątnych o obwodzie do 1400mm</t>
  </si>
  <si>
    <t xml:space="preserve">KNR 2-17 0153/02 </t>
  </si>
  <si>
    <t>Klapy kontrolne rewizyjne do przewodów kołowych o średnicy do 200mm</t>
  </si>
  <si>
    <t>Klapy kontrolne rewizyjne do przewodów kołowych o średnicy do 315mm</t>
  </si>
  <si>
    <t xml:space="preserve">KNR 9-16 0213/01 </t>
  </si>
  <si>
    <t>Izolacja kanałów wentylacyjnych matą lamelową o grubości 40mm</t>
  </si>
  <si>
    <t>Izolacja kanałów wentylacyjnych matą lamelową o grubości 80mm</t>
  </si>
  <si>
    <t xml:space="preserve">KNR-W 2-16 0601/10.5 </t>
  </si>
  <si>
    <t>Płaszcz ochronny na izolacji z blachy ocynkowanej na powierzchniach płaskich</t>
  </si>
  <si>
    <t>Instalacja wentylacyjna</t>
  </si>
  <si>
    <t>Przejścia i zabezpieczenia przeciwpożarowe</t>
  </si>
  <si>
    <t xml:space="preserve">KNR-W 2-05 0208/01 </t>
  </si>
  <si>
    <t>Konstrukcje podparć, zawieszeń i osłon o masie do 5kg</t>
  </si>
  <si>
    <t xml:space="preserve">KNR-W 2-15 0406/02 </t>
  </si>
  <si>
    <t>Próby szczelności instalacji z rur stalowych i miedzianych</t>
  </si>
  <si>
    <t xml:space="preserve">KNR 0-31 0218/04 </t>
  </si>
  <si>
    <t>Próba szczelności instalacji z rur z tworzyw sztucznych sieciowych</t>
  </si>
  <si>
    <t xml:space="preserve">KNR-W 2-15 0128/02 </t>
  </si>
  <si>
    <t>Płukanie instalacji z rur stalowych i miedzianych</t>
  </si>
  <si>
    <t xml:space="preserve">KNR 0-31 0218/03 </t>
  </si>
  <si>
    <t xml:space="preserve">KNR-W 2-15 0516/01 </t>
  </si>
  <si>
    <t>Próba węzłów regulacyjnych o średnicy do 25mm</t>
  </si>
  <si>
    <t xml:space="preserve">KNR-W 2-15 0516/02 </t>
  </si>
  <si>
    <t>Próba węzłów regulacyjnych o średnicy 32-50mm</t>
  </si>
  <si>
    <t xml:space="preserve">KNR-W 2-15 0516/03 </t>
  </si>
  <si>
    <t>Próba węzłów regulacyjnych o średnicy ponad 50mm</t>
  </si>
  <si>
    <t xml:space="preserve">KNR 7-24 0513/08 </t>
  </si>
  <si>
    <t>Przedmuchanie azotem instalacji freonowych o wydajności do 15Mkcal/h</t>
  </si>
  <si>
    <t xml:space="preserve">KNR 7-24 0514/08 </t>
  </si>
  <si>
    <t>Próba szczelności instalacji freonowej o wydajności do 15Mkcal/h</t>
  </si>
  <si>
    <t xml:space="preserve">KNR 7-24 0515/08 </t>
  </si>
  <si>
    <t>Napełnienie czynnikiem chłodniczym instalacji freonowej o wydajności do 15Mkcal/h</t>
  </si>
  <si>
    <t xml:space="preserve">KNR 7-24 0516/08 </t>
  </si>
  <si>
    <t>Uruchomienie instalacji freonowej o wydajności do 15Mkcal/h</t>
  </si>
  <si>
    <t xml:space="preserve">KNR 7-24 0501/01 </t>
  </si>
  <si>
    <t>Przedmuchanie sprężonym powietrzem instalacji o wydajności do 30Mkcal/h</t>
  </si>
  <si>
    <t xml:space="preserve">KNR 7-24 0504/01 </t>
  </si>
  <si>
    <t>Próba szczelności instalacji o wydajności do 30Mkcal/h</t>
  </si>
  <si>
    <t xml:space="preserve">KNR 7-24 0510/01 </t>
  </si>
  <si>
    <t>Regulacja i uruchomienie instalacji o wydajności do 30Mkcal/h</t>
  </si>
  <si>
    <t xml:space="preserve">KNR 7-24 0507/02 </t>
  </si>
  <si>
    <t>Napełnienie roztworem glikolu instalacji o wydajności do 60Mkcal/h</t>
  </si>
  <si>
    <t xml:space="preserve">KNR-W 2-15 0517/02 </t>
  </si>
  <si>
    <t>Uruchomienie kotłowni z 2 osobową obsługą</t>
  </si>
  <si>
    <t xml:space="preserve">KNR 7-08 0804/01 </t>
  </si>
  <si>
    <t>Oznakowanie przewodów na instalacji</t>
  </si>
  <si>
    <t xml:space="preserve">KNR 7-08 0804/02 </t>
  </si>
  <si>
    <t>Oznakowanie urządzeń na instalacji</t>
  </si>
  <si>
    <t xml:space="preserve">KNR 2-15 0423/01 </t>
  </si>
  <si>
    <t>Promienniki radiacyjne ciepła wodne o szerokości 30cm i długości 6m</t>
  </si>
  <si>
    <t xml:space="preserve">KNR-W 2-15 0428/05 </t>
  </si>
  <si>
    <t>Podejścia stalowe do nagrzewnic z wężem o średnicy 20mm</t>
  </si>
  <si>
    <t xml:space="preserve">KNR 0-35 0209/03 </t>
  </si>
  <si>
    <t>Grzejniki stalowe trzypłytowe o wysokości 600mm i długości 900mm</t>
  </si>
  <si>
    <t>Grzejniki stalowe trzypłytowe o wysokości 600mm i długości 900mm (ocynkowane)</t>
  </si>
  <si>
    <t xml:space="preserve">KNR 0-35 0209/06 </t>
  </si>
  <si>
    <t>Grzejniki stalowe trzypłytowe o wysokości 600mm i długości 1100mm</t>
  </si>
  <si>
    <t>Grzejniki stalowe trzypłytowe o wysokości 600mm i długości 1200mm</t>
  </si>
  <si>
    <t xml:space="preserve">KNR 0-35 0215/06 </t>
  </si>
  <si>
    <t>Zawory grzejnikowe systemowe podwójne o średnicy 15mm</t>
  </si>
  <si>
    <t xml:space="preserve">KNR 0-35 0215/04 </t>
  </si>
  <si>
    <t>Głowice termostatyczne z zakresem nastaw 16-28 stopni</t>
  </si>
  <si>
    <t>Filtry żeliwne siatkowe gwintowane o średnicy 25mm</t>
  </si>
  <si>
    <t>Zawory żeliwne odcinające gwintowane o średnicy 40mm</t>
  </si>
  <si>
    <t>Zawory żeliwne zwrotne gwintowane o średnicy 25mm</t>
  </si>
  <si>
    <t>Zawory żeliwne zwrotne gwintowane o średnicy 40mm</t>
  </si>
  <si>
    <t>Pompa obiegowa o wydajności do 7,5m3/h i średnicy 25/8mm</t>
  </si>
  <si>
    <t xml:space="preserve">KNR-W 2-16 0303/05.2 </t>
  </si>
  <si>
    <t>Izolacja otulinami z wełny mineralnej na folii o grubości 40mm rurociągów o średnicy 40mm</t>
  </si>
  <si>
    <t xml:space="preserve">KNR 7-24 0109/01 </t>
  </si>
  <si>
    <t>Skraplacz zewnętrzny freonowy o mocy 1,7kW</t>
  </si>
  <si>
    <t>Skraplacz zewnętrzny freonowy o mocy 2,8kW</t>
  </si>
  <si>
    <t>Klimatyzatory ścienne o mocy 1,0-1,8kW</t>
  </si>
  <si>
    <t>Klimatyzatory ścienne o mocy 2,5-3,2kW</t>
  </si>
  <si>
    <t>Rurociągi z rur miedzianych lutowanych o średnicy 6mm</t>
  </si>
  <si>
    <t>Rurociągi z rur miedzianych lutowanych o średnicy 12mm</t>
  </si>
  <si>
    <t>Izolacja otulinami kauczukowymi o grubości 13mm rurociągów o średnicy 6mm</t>
  </si>
  <si>
    <t>Izolacja otulinami kauczukowymi o grubości 13mm rurociągów o średnicy 12mm</t>
  </si>
  <si>
    <t xml:space="preserve">KNR 7-09 2101/04 </t>
  </si>
  <si>
    <t>Rurociągi z rur stalowych nierdzewnych klasy 316L o średnicy 25mm</t>
  </si>
  <si>
    <t xml:space="preserve">KNR 7-09 2102/01 </t>
  </si>
  <si>
    <t>Rurociągi z rur stalowych nierdzewnych klasy 316L o średnicy 40mm</t>
  </si>
  <si>
    <t>Rurociągi z rur stalowych nierdzewnych klasy 316L o średnicy 50mm</t>
  </si>
  <si>
    <t xml:space="preserve">KNR-W 7-09 2501/03 </t>
  </si>
  <si>
    <t>Zawory redukcyjne nierdzewne o średnicy 25mm</t>
  </si>
  <si>
    <t xml:space="preserve">KNR-W 7-09 2501/02 </t>
  </si>
  <si>
    <t>Filtry i naolejacze nierdzewne o średnicy 15mm</t>
  </si>
  <si>
    <t>Manometry higieniczne</t>
  </si>
  <si>
    <t>Zawory nierdzewne spawane klasy 316 o średnicy 25mm</t>
  </si>
  <si>
    <t>Sprężone powietrze</t>
  </si>
  <si>
    <t xml:space="preserve">KNR-W 2-17 0322/01 </t>
  </si>
  <si>
    <t>Centrala wentylacyjna nawiewna BO2.1 o wydajności 1800m3/h</t>
  </si>
  <si>
    <t xml:space="preserve">KNR-W 2-17 0323/02 </t>
  </si>
  <si>
    <t>Centrala wentylacyjna nawiewno-wywiewna BO2.2 o wydajności 12000m3/h</t>
  </si>
  <si>
    <t>Aparat grzewczo-wentylacyjny o wydajności do 2000m3/h i mocy do 15kW</t>
  </si>
  <si>
    <t xml:space="preserve">KNR 7-24 0152/02 </t>
  </si>
  <si>
    <t>Kurtyna powietrza wodne o długości 1,5m</t>
  </si>
  <si>
    <t xml:space="preserve">KNR 7-24 0152/04 </t>
  </si>
  <si>
    <t>Kurtyna powietrza wodne o długości 2,5m</t>
  </si>
  <si>
    <t xml:space="preserve">KNR-W 2-17 0208/01 </t>
  </si>
  <si>
    <t>Wentylator dachowy WC1 o średnicy 125mm</t>
  </si>
  <si>
    <t>Wentylator dachowy W3-4 o średnicy 160mm</t>
  </si>
  <si>
    <t>Osprzęt dodatkowy do wentylatorów o średnicy 125mm</t>
  </si>
  <si>
    <t xml:space="preserve">KNR-W 2-17 0149/01 </t>
  </si>
  <si>
    <t>Podstawy dachowe stalowe kołowe tłumiące o średnicy 125mm</t>
  </si>
  <si>
    <t>Podstawy dachowe stalowe kołowe tłumiące o średnicy 160mm</t>
  </si>
  <si>
    <t>Układy sterowania elektrycznego zespołem wentylacyjnym BO2.1</t>
  </si>
  <si>
    <t>Układy sterowania elektrycznego zespołem wentylacyjnym BO2.2</t>
  </si>
  <si>
    <t xml:space="preserve">KNR-W 2-17 0140/03 </t>
  </si>
  <si>
    <t>Anemostaty kołowe nawiewne dalekiego zasięgu o średnicy 315mm</t>
  </si>
  <si>
    <t>Kratki wentylacyjne o obwodzie do 800mm (200x200)</t>
  </si>
  <si>
    <t xml:space="preserve">KNR-W 2-17 0138/04 </t>
  </si>
  <si>
    <t>Kratki wentylacyjne o obwodzie do 2000mm (600x300)</t>
  </si>
  <si>
    <t xml:space="preserve">KNR-W 2-17 0154/05 </t>
  </si>
  <si>
    <t>Tłumiki akustyczne płytowe prostokątne o obwodzie do 4000mm i długości 2m (1000x700)</t>
  </si>
  <si>
    <t xml:space="preserve">KNR-W 2-17 0154/06 </t>
  </si>
  <si>
    <t>Tłumiki akustyczne płytowe prostokątne o obwodzie do 4500mm i długości 2,25m (1400x700)</t>
  </si>
  <si>
    <t xml:space="preserve">KNR-W 2-17 0134/01 </t>
  </si>
  <si>
    <t>Przepustnice wielopłaszczyznowe stalowe prostokątne o obwodzie do 1800mm (300x400)</t>
  </si>
  <si>
    <t xml:space="preserve">KNR-W 2-17 0131/01 </t>
  </si>
  <si>
    <t>Przepustnice jednopłaszczyznowe stalowe kołowe o średnicy 100mm</t>
  </si>
  <si>
    <t xml:space="preserve">KNR-W 2-17 0131/03 </t>
  </si>
  <si>
    <t>Przepustnice soczewkowe stalowe kołowe o średnicy 315mm</t>
  </si>
  <si>
    <t xml:space="preserve">KNR-W 2-17 0146/01 </t>
  </si>
  <si>
    <t>Czerpnie ścienne stalowe prostokątne o obwodzie do 1300mm (400x200)</t>
  </si>
  <si>
    <t xml:space="preserve">KNR-W 2-17 0146/04 </t>
  </si>
  <si>
    <t>Czerpnie ścienne stalowe prostokątne o obwodzie do 3200mm (600x500)</t>
  </si>
  <si>
    <t xml:space="preserve">KNR-W 2-17 0146/05 </t>
  </si>
  <si>
    <t>Wyrzutnie ścienne stalowe prostokątne o obwodzie do 5600mm (1400x1400)</t>
  </si>
  <si>
    <t xml:space="preserve">KNR-W 2-17 0150/01 </t>
  </si>
  <si>
    <t>Podstawy dachowe stalowe kołowe klasy I o średnicy 100-125mm</t>
  </si>
  <si>
    <t xml:space="preserve">KNR-W 2-17 0151/02 </t>
  </si>
  <si>
    <t>Podstawy dachowe stalowe kołowe klasy III o średnicy 200mm</t>
  </si>
  <si>
    <t>Kroćce osiatkowane kołowe o średnicy 200mm</t>
  </si>
  <si>
    <t xml:space="preserve">KNR-W 2-17 0210/02 </t>
  </si>
  <si>
    <t>Kroćce osiatkowane kołowe o średnicy 315mm</t>
  </si>
  <si>
    <t xml:space="preserve">KNR-W 2-17 0122/04 </t>
  </si>
  <si>
    <t>Przewody wentylacyjne stalowe ocynkowane Spiro o średnicy do 400mm</t>
  </si>
  <si>
    <t xml:space="preserve">KNR-W 2-18 0109/15 </t>
  </si>
  <si>
    <t>Rurociągi z rur polietylenowych PEHD o średnicy 400mm</t>
  </si>
  <si>
    <t xml:space="preserve">KNR 2-17 0153/08 </t>
  </si>
  <si>
    <t>Klapy kontrolne rewizyjne do przewodów prostokątnych o obwodzie do 4400mm</t>
  </si>
  <si>
    <t xml:space="preserve">KNR 2-17 0153/06 </t>
  </si>
  <si>
    <t>Klapy kontrolne rewizyjne do przewodów kołowych o średnicy do 630mm</t>
  </si>
  <si>
    <t xml:space="preserve">KNR 7-09 2126/03 </t>
  </si>
  <si>
    <t>Ramię odciągowe miejscowe elastyczne z osprzętem o średnicy 160mm i długości 5m</t>
  </si>
  <si>
    <t xml:space="preserve">KNR-W 7-09 2904/01 </t>
  </si>
  <si>
    <t>Próby pneumatyczne rurociągów o średnicy do 102mm</t>
  </si>
  <si>
    <t xml:space="preserve">KNR 2-15 0633/01 </t>
  </si>
  <si>
    <t>Przedmuchanie instalacji przed uruchomieniem</t>
  </si>
  <si>
    <t xml:space="preserve">KNR-W 2-15 0436/01 </t>
  </si>
  <si>
    <t>Próby instalacji na gorąco bez regulacji i z dokonaniem regulacji</t>
  </si>
  <si>
    <t xml:space="preserve">KNR 7-24 0513/06 </t>
  </si>
  <si>
    <t>Przedmuchanie azotem instalacji freonowych o wydajności do 7,5Mkcal/h</t>
  </si>
  <si>
    <t xml:space="preserve">KNR 7-24 0514/06 </t>
  </si>
  <si>
    <t>Próba szczelności instalacji freonowej o wydajności do 7,5Mkcal/h</t>
  </si>
  <si>
    <t xml:space="preserve">KNR 7-24 0515/06 </t>
  </si>
  <si>
    <t>Napełnienie czynnikiem chłodniczym instalacji freonowej o wydajności do 7,5Mkcal/h</t>
  </si>
  <si>
    <t xml:space="preserve">KNR 7-24 0516/06 </t>
  </si>
  <si>
    <t>Uruchomienie instalacji freonowej o wydajności do 7,5Mkcal/h</t>
  </si>
  <si>
    <t xml:space="preserve">KNR 7-24 0501/03 </t>
  </si>
  <si>
    <t>Przedmuchanie sprężonym powietrzem instalacji o wydajności do 120Mkal/h</t>
  </si>
  <si>
    <t xml:space="preserve">KNR 7-24 0504/03 </t>
  </si>
  <si>
    <t>Próba szczelności instalacji o wydajności do 120Mkcal/h</t>
  </si>
  <si>
    <t xml:space="preserve">KNR 7-24 0510/03 </t>
  </si>
  <si>
    <t>Regulacja i uruchomienie instalacji o wydajności do 120Mkcal/h</t>
  </si>
  <si>
    <t xml:space="preserve">KNR 7-24 0128/10 </t>
  </si>
  <si>
    <t>Pompa ciepła z osprzętem o mocy 108kW</t>
  </si>
  <si>
    <t xml:space="preserve">KNR-W 2-15 0503/02 </t>
  </si>
  <si>
    <t>Kocioł grzewczy wodny gazowy kondensacyjny o mocy 99kW</t>
  </si>
  <si>
    <t xml:space="preserve">KNR 7-24 0111/05 </t>
  </si>
  <si>
    <t>Zbiornik buforowy stalowy o pojemności 1500dm3</t>
  </si>
  <si>
    <t xml:space="preserve">KNR-W 2-15 0507/01 </t>
  </si>
  <si>
    <t>Podgrzewacz ciepła pionowy o pojemności 1000dm3</t>
  </si>
  <si>
    <t xml:space="preserve">KNR-W 2-15 0528/07 </t>
  </si>
  <si>
    <t>Sprzęgło hydrauliczne o średnicy 150mm i przyłączu 65mm</t>
  </si>
  <si>
    <t>Naczynie wzbiorcze przeponowe o pojemności 12dm3</t>
  </si>
  <si>
    <t xml:space="preserve">KNR-W 2-15 0509/02 </t>
  </si>
  <si>
    <t>Naczynie wzbiorcze przeponowe o pojemności 300dm3</t>
  </si>
  <si>
    <t>Naczynie wzbiorcze przeponowe o pojemności 400dm3</t>
  </si>
  <si>
    <t>Odmulacz z rur stalowych o średnicy 65mm</t>
  </si>
  <si>
    <t>Pompa obiegowa o wydajności do 1,3m3/h i średnicy 15/4mm</t>
  </si>
  <si>
    <t>Pompa obiegowa o wydajności do 13m3/h i średnicy 32/4mm</t>
  </si>
  <si>
    <t xml:space="preserve">KNR-W 7-07 0101/01 </t>
  </si>
  <si>
    <t>Pompa obiegowa o wydajności do 35m3/h i średnicy 50/8mm</t>
  </si>
  <si>
    <t xml:space="preserve">KNR-W 2-15 0526/02 </t>
  </si>
  <si>
    <t>Zawory bezpieczeństwa ciężarkowe lub sprężynowe o średnicy 20mm</t>
  </si>
  <si>
    <t>Zawory żeliwne regulacyjne 3-drogowe gwintowane z siłownikiem o średnicy 25mm</t>
  </si>
  <si>
    <t>Zawory żeliwne regulacyjne 3-drogowe gwintowane z siłownikiem o średnicy 50mm</t>
  </si>
  <si>
    <t xml:space="preserve">KNR-W 2-15 0518/04 </t>
  </si>
  <si>
    <t>Zawory żeliwne równoważące kołnierzowe o średnicy 100mm</t>
  </si>
  <si>
    <t xml:space="preserve">KNR-W 2-15 0523/01 </t>
  </si>
  <si>
    <t>Przepustnice żeliwne kołnierzowe o średnicy 50mm</t>
  </si>
  <si>
    <t xml:space="preserve">KNR-W 2-15 0523/03 </t>
  </si>
  <si>
    <t>Przepustnice żeliwne kołnierzowe o średnicy 100mm</t>
  </si>
  <si>
    <t>Zawory żeliwne zwrotne gwintowane o średnicy 15mm</t>
  </si>
  <si>
    <t>Zawory żeliwne zwrotne gwintowane o średnicy 50mm</t>
  </si>
  <si>
    <t xml:space="preserve">KNR-W 2-15 0521/03 </t>
  </si>
  <si>
    <t>Zawory żeliwne zwrotne klapowe kołnierzowe o średnicy 100mm</t>
  </si>
  <si>
    <t>Filtry żeliwne siatkowe gwintowane o średnicy 40mm</t>
  </si>
  <si>
    <t xml:space="preserve">KNR-W 2-15 0527/06 </t>
  </si>
  <si>
    <t>Filtry żeliwne siatkowe kołnierzowe o średnicy 100mm</t>
  </si>
  <si>
    <t xml:space="preserve">KNR-W 2-15 0514/04 </t>
  </si>
  <si>
    <t>Rurociągi z rur stalowych czarnych bez szwu spawanych o średnicy 50mm</t>
  </si>
  <si>
    <t xml:space="preserve">KNR-W 2-15 0514/05 </t>
  </si>
  <si>
    <t>Rurociągi z rur stalowych czarnych bez szwu spawanych o średnicy 65mm</t>
  </si>
  <si>
    <t xml:space="preserve">KNR-W 2-15 0514/07 </t>
  </si>
  <si>
    <t>Rurociągi z rur stalowych czarnych bez szwu spawanych o średnicy 100mm</t>
  </si>
  <si>
    <t xml:space="preserve">KNR-W 7-12 0206/05 </t>
  </si>
  <si>
    <t>Malowanie farbami poliwinylowymi wraz z dwukrotnym gruntowaniem rurociągów o średnicy 58-219mm</t>
  </si>
  <si>
    <t xml:space="preserve">KNR-W 2-16 0304/07.2 </t>
  </si>
  <si>
    <t>Izolacja otulinami z wełny mineralnej na folii o grubości 60mm rurociągów o średnicy 65mm</t>
  </si>
  <si>
    <t xml:space="preserve">KNR-W 2-16 0305/05.2 </t>
  </si>
  <si>
    <t>Izolacja otulinami z wełny mineralnej na folii o grubości 80mm rurociągów o średnicy 80mm</t>
  </si>
  <si>
    <t xml:space="preserve">KNR-W 2-16 0307/09.2 </t>
  </si>
  <si>
    <t>Izolacja otulinami z wełny mineralnej na folii o grubości 100mm rurociągów o średnicy 100mm</t>
  </si>
  <si>
    <t xml:space="preserve">KNR K-03 0201/01 </t>
  </si>
  <si>
    <t>Prostki 1,0m komina dwupłaszczowego nierdzewnego o średnicy 110/210mm</t>
  </si>
  <si>
    <t xml:space="preserve">KNR K-03 0202/01 </t>
  </si>
  <si>
    <t>Wyczystka komina dwupłaszczowego nierdzewnego o średnicy 110/210mm</t>
  </si>
  <si>
    <t xml:space="preserve">KNR K-03 0204/01 </t>
  </si>
  <si>
    <t>Elementy końcowe komina dwupłaszczowego nierdzewnego o średnicy 110/210mm</t>
  </si>
  <si>
    <t>Obejmy konstrukcyjne komina dwupłaszczowego nierdzewnego o średnicy 110/210mm</t>
  </si>
  <si>
    <t>Regulatory różnicy ciśnień bezpośredniego działania o średnicy 25mm</t>
  </si>
  <si>
    <t xml:space="preserve">KNR 0-31 0306/01 </t>
  </si>
  <si>
    <t>Rozdzielacze do ogrzewania podłogowego z szafką 2-obwodowe</t>
  </si>
  <si>
    <t xml:space="preserve">KNR 0-31 0306/06 </t>
  </si>
  <si>
    <t>Rozdzielacze do ogrzewania podłogowego z szafką 7-obwodowe</t>
  </si>
  <si>
    <t xml:space="preserve">KNR 0-35 0209/05 </t>
  </si>
  <si>
    <t>Grzejniki stalowe dwupłytowe o wysokości 600mm i długości 1100mm</t>
  </si>
  <si>
    <t>Grzejniki stalowe dwupłytowe o wysokości 600mm i długości 1400mm</t>
  </si>
  <si>
    <t>Grzejniki stalowe trzypłytowe o wysokości 600mm i długości 1400mm</t>
  </si>
  <si>
    <t>Skraplacz zewnętrzny freonowy o mocy 4kW</t>
  </si>
  <si>
    <t xml:space="preserve">KNR 7-24 0109/04 </t>
  </si>
  <si>
    <t>Skraplacz zewnętrzny freonowy o mocy 15,5kW</t>
  </si>
  <si>
    <t>Klimatyzatory ścienne o mocy 1,8-2,5kW</t>
  </si>
  <si>
    <t>Klimatyzatory ścienne o mocy 3,2-4,0kW</t>
  </si>
  <si>
    <t>Klimatyzatory ścienne o mocy 5,0-6,2kW</t>
  </si>
  <si>
    <t xml:space="preserve">KNR 7-24 0235/03 </t>
  </si>
  <si>
    <t>Rurociągi z rur miedzianych lutowanych o średnicy 18mm</t>
  </si>
  <si>
    <t>Izolacja otulinami kauczukowymi o grubości 13mm rurociągów o średnicy 18mm</t>
  </si>
  <si>
    <t>Centrala wentylacyjna nawiewno-wywiewna podwieszana BO3.1 o wydajności 1545m3/h</t>
  </si>
  <si>
    <t>Centrala wentylacyjna nawiewno-wywiewna podwieszana BO3.2 o wydajności 1105m3/h</t>
  </si>
  <si>
    <t>Centrala wentylacyjna nawiewno-wywiewna podwieszana BO3.3 o wydajności 550m3/h</t>
  </si>
  <si>
    <t>Centrala wentylacyjna nawiewna podwieszana BO3.5-6 o wydajności 210m3/h</t>
  </si>
  <si>
    <t>Wentylator dachowy WC2, W4, W6 o średnicy 160mm</t>
  </si>
  <si>
    <t>Wentylator dachowy WC1, W5 o średnicy 200mm</t>
  </si>
  <si>
    <t>Osprzęt dodatkowy do wentylatorów o średnicy 200mm</t>
  </si>
  <si>
    <t xml:space="preserve">KNR-W 2-17 0149/02 </t>
  </si>
  <si>
    <t>Podstawy dachowe stalowe kołowe tłumiące o średnicy 200mm</t>
  </si>
  <si>
    <t>Układy sterowania elektrycznego zespołem wentylacyjnym BO3.1</t>
  </si>
  <si>
    <t>Układy sterowania elektrycznego zespołem wentylacyjnym BO3.2</t>
  </si>
  <si>
    <t>Układy sterowania elektrycznego zespołem wentylacyjnym BO3.3</t>
  </si>
  <si>
    <t>Układy sterowania elektrycznego zespołem wentylacyjnym BO3.5-6</t>
  </si>
  <si>
    <t xml:space="preserve">KNR-W 2-17 0140/02 </t>
  </si>
  <si>
    <t>Anemostaty kołowe nawiewne o średnicy 200mm</t>
  </si>
  <si>
    <t>Anemostaty kołowe nawiewne o średnicy 250mm</t>
  </si>
  <si>
    <t xml:space="preserve">KNR-W 2-17 0138/02 </t>
  </si>
  <si>
    <t>Kratki wentylacyjne o obwodzie do 1200mm (300x200)</t>
  </si>
  <si>
    <t>Kratki wentylacyjne o obwodzie do 1200mm (400x100)</t>
  </si>
  <si>
    <t>Kratki wentylacyjne o obwodzie do 1200mm (400x200)</t>
  </si>
  <si>
    <t xml:space="preserve">KNR-W 2-17 0138/03 </t>
  </si>
  <si>
    <t>Kratki wentylacyjne o obwodzie do 1400mm (400x300)</t>
  </si>
  <si>
    <t>Kratki wentylacyjne o obwodzie do 2000mm (500x300)</t>
  </si>
  <si>
    <t>Kratki wentylacyjne o obwodzie do 2000mm (500x500)</t>
  </si>
  <si>
    <t xml:space="preserve">KNR-W 2-17 0138/05 </t>
  </si>
  <si>
    <t>Kratki wentylacyjne o obwodzie do 2400mm (800x500)</t>
  </si>
  <si>
    <t>Zawory wentylacyjne nawiewne o średnicy 160mm</t>
  </si>
  <si>
    <t>Zawory wentylacyjne nawiewne o średnicy 200mm</t>
  </si>
  <si>
    <t>Zawory wentylacyjne wywiewne o średnicy 160mm</t>
  </si>
  <si>
    <t>Zawory wentylacyjne wywiewne o średnicy 200mm</t>
  </si>
  <si>
    <t xml:space="preserve">KNR-W 2-17 0154/01 </t>
  </si>
  <si>
    <t>Tłumiki akustyczne płytowe prostokątne o obwodzie do 1500mm i długości 1m (300x300, 400x255, 400x300)</t>
  </si>
  <si>
    <t>Tłumiki akustyczne płytowe prostokątne o obwodzie do 1500mm i długości 1,25m (400x255)</t>
  </si>
  <si>
    <t xml:space="preserve">KNR-W 2-17 0154/02 </t>
  </si>
  <si>
    <t>Tłumiki akustyczne płytowe prostokątne o obwodzie do 1800mm i długości 1m (540x300)</t>
  </si>
  <si>
    <t xml:space="preserve">KNR-W 2-17 0154/03 </t>
  </si>
  <si>
    <t>Tłumiki akustyczne płytowe prostokątne o obwodzie do 2000mm i długości 1m (540x400)</t>
  </si>
  <si>
    <t>Przepustnice jednopłaszczyznowe stalowe kołowe o średnicy 125mm</t>
  </si>
  <si>
    <t>Przepustnice jednopłaszczyznowe stalowe kołowe o średnicy 160mm</t>
  </si>
  <si>
    <t>Wyrzutnie ścienne stalowe prostokątne o obwodzie do 1600mm (400x300)</t>
  </si>
  <si>
    <t>Wyrzutnie ścienne stalowe prostokątne o obwodzie do 1600mm (500x300)</t>
  </si>
  <si>
    <t xml:space="preserve">KNR-W 2-17 0146/03 </t>
  </si>
  <si>
    <t>Wyrzutnie ścienne stalowe prostokątne o obwodzie do 2000mm (600x300)</t>
  </si>
  <si>
    <t xml:space="preserve">KNR-W 2-17 0147/01 </t>
  </si>
  <si>
    <t>Wyrzutnie ścienne stalowe kołowe o średnicy do 315mm</t>
  </si>
  <si>
    <t xml:space="preserve">KNR-W 2-17 0152/01 </t>
  </si>
  <si>
    <t>Wywietrzaki dachowe cylindryczne lub gwaździste o średnicy 160mm</t>
  </si>
  <si>
    <t xml:space="preserve">KNR-W 2-17 0152/02 </t>
  </si>
  <si>
    <t>Wywietrzaki dachowe cylindryczne lub gwaździste o średnicy 200mm</t>
  </si>
  <si>
    <t>Podstawy dachowe stalowe kołowe klasy I o średnicy 160mm</t>
  </si>
  <si>
    <t xml:space="preserve">KNR-W 2-17 0150/02 </t>
  </si>
  <si>
    <t>Podstawy dachowe stalowe kołowe klasy I o średnicy 200mm</t>
  </si>
  <si>
    <t>Klapy przeciwpożarowe stalowe kołowe z siłownikiem o średnicy 125mm</t>
  </si>
  <si>
    <t>Klapy zwrotne stalowe kołowe o średnicy 125mm</t>
  </si>
  <si>
    <t>Klapy zwrotne stalowe kołowe o średnicy 160mm</t>
  </si>
  <si>
    <t>Klapy zwrotne stalowe kołowe o średnicy 200mm</t>
  </si>
  <si>
    <t xml:space="preserve">KNR-W 2-17 0101/05 </t>
  </si>
  <si>
    <t>Przewody wentylacyjne stalowe ocynkowane prostokątne o obwodzie do 1800mm (kl.B)</t>
  </si>
  <si>
    <t>Przewody amortyzacyjne elastyczne izolowane o średnicy 200mm</t>
  </si>
  <si>
    <t>Klapy kontrolne rewizyjne do przewodów prostokątnych o obwodzie do 1800mm</t>
  </si>
  <si>
    <t>Czerpnie ścienne stalowe prostokątne o obwodzie do 4800mm (1400x800)</t>
  </si>
  <si>
    <t>Czerpnie ścienne stalowe kołowe o średnicy do 315mm</t>
  </si>
  <si>
    <t xml:space="preserve">KNR-W 2-17 0137/01 </t>
  </si>
  <si>
    <t>Kratki wentylacyjne do przewodów murowanych o obwodzie do 1000mm</t>
  </si>
  <si>
    <t>Kratki wentylacyjne wywiewne o obwodzie do 4800mm (1400x800)</t>
  </si>
  <si>
    <t>Wentylacja sprężarkowni</t>
  </si>
  <si>
    <t xml:space="preserve">KNR-W 2-01 0207/05.3 </t>
  </si>
  <si>
    <t>Roboty ziemne w gruncie zmagazynowanej w hałdach koparkami o pojemności 0,4m3 z transportem urobku samochodami 5-10t na odległość do 10km</t>
  </si>
  <si>
    <t xml:space="preserve">KNR-W 2-19 0301/04 </t>
  </si>
  <si>
    <t>Rurociągi z rur polietylenowych PEHD o średnicy 40mm</t>
  </si>
  <si>
    <t xml:space="preserve">KNR-W 2-19 0303/04 </t>
  </si>
  <si>
    <t>Kolana elektrooporowe do rur polietylenowych o średnicy 40mm</t>
  </si>
  <si>
    <t>Mufy elektrooporowe do rur polietylenowych o średnicy 40mm</t>
  </si>
  <si>
    <t xml:space="preserve">KNR 7-16 1202/04 </t>
  </si>
  <si>
    <t>Zbiornik stalowy gazowy podziemny LPG z osprzętem o pojemności 6700dm3</t>
  </si>
  <si>
    <t xml:space="preserve">KNR-W 2-19 0215/01 </t>
  </si>
  <si>
    <t>Przyłącze gazowe w szafce naściennej o średnicy 25mm</t>
  </si>
  <si>
    <t>Zawór odcinający z głowicą sterującą o średnicy 25mm</t>
  </si>
  <si>
    <t>Reduktory ciśnienia bezpośredniego działania o średnicy 25mm</t>
  </si>
  <si>
    <t xml:space="preserve">KNR-W 2-15 0312/03 </t>
  </si>
  <si>
    <t>Kurki przelotowe gazowe gwintowane o średnicy 25mm</t>
  </si>
  <si>
    <t>Filtry przelotowe gazowe gwintowane o średnicy 25mm</t>
  </si>
  <si>
    <t>Moduł sterujący aktywnym systemem bezpieczeństwa 2-wejściowy</t>
  </si>
  <si>
    <t xml:space="preserve">KNR 7-08 0104/03 </t>
  </si>
  <si>
    <t>Detektory gazu z sensorem na propan-butan</t>
  </si>
  <si>
    <t xml:space="preserve">KNR 7-08 0402/05 </t>
  </si>
  <si>
    <t>Syrena alarmowa z lampą aktywnego systemu bezpieczeństwa</t>
  </si>
  <si>
    <t xml:space="preserve">KNR-W 2-15 0304/03 </t>
  </si>
  <si>
    <t>Rurociągi z rur stalowych czarnych bez szwu spawanych o średnicy 25mm</t>
  </si>
  <si>
    <t xml:space="preserve">KNR-W 7-12 0204/04 </t>
  </si>
  <si>
    <t>Malowanie farbami chlorokauczukowymi wraz z gruntowaniem dwukrotnie rurociągów o średnicy do 57mm</t>
  </si>
  <si>
    <t>Instalacja i sieć gazowa</t>
  </si>
  <si>
    <t xml:space="preserve">KNR-W 2-20 0501/02 </t>
  </si>
  <si>
    <t>Rurociągi z rur polietylenowych preizolowanych 2-rurowych o średnicy 63/200mm</t>
  </si>
  <si>
    <t xml:space="preserve">KNR-W 2-20 0509/06 </t>
  </si>
  <si>
    <t>Kształtki do rur PE preizolowanych o średnicy 63m</t>
  </si>
  <si>
    <t xml:space="preserve">KNR-W 2-20 0505/02 </t>
  </si>
  <si>
    <t>Złączki do rur PE preizolowanych o średnicy 63mm</t>
  </si>
  <si>
    <t xml:space="preserve">KNR-W 2-19 0119/04 </t>
  </si>
  <si>
    <t>Rury ochronne stalowe o średnicy 300mm</t>
  </si>
  <si>
    <t xml:space="preserve">KNR-W 2-19 0122/04 </t>
  </si>
  <si>
    <t>Uszczelnienie końców rury ochronnej o średnicy 300mm</t>
  </si>
  <si>
    <t>Sieć ciepłownicza</t>
  </si>
  <si>
    <t xml:space="preserve">KNR-W 2-15 0307/04 </t>
  </si>
  <si>
    <t>Próba instalacji gazowej o średnicy do 65mm</t>
  </si>
  <si>
    <t xml:space="preserve">KNR-W 2-19 0211/01 </t>
  </si>
  <si>
    <t>Próby szczelności gazociągów o średnicy do 65mm</t>
  </si>
  <si>
    <t xml:space="preserve">KNR-W 2-20 0207/01 </t>
  </si>
  <si>
    <t>Próby szczelności rurociągów sieci cieplnych o średnicy do 150mm</t>
  </si>
  <si>
    <t xml:space="preserve">KNR-W 2-15 0517/01 </t>
  </si>
  <si>
    <t>Uruchomienie węzłów wodnych</t>
  </si>
  <si>
    <t xml:space="preserve">KNR-W 2-20 0208/01 </t>
  </si>
  <si>
    <t>Uruchomienie sieci cieplnej o średnicy 25-150mm</t>
  </si>
  <si>
    <t xml:space="preserve">KNR 7-24 0513/09 </t>
  </si>
  <si>
    <t>Przedmuchanie azotem instalacji freonowych o wydajności do 20Mkcal/h</t>
  </si>
  <si>
    <t xml:space="preserve">KNR 7-24 0514/09 </t>
  </si>
  <si>
    <t>Próba szczelności instalacji freonowej o wydajności do 20Mkcal/h</t>
  </si>
  <si>
    <t xml:space="preserve">KNR 7-24 0515/09 </t>
  </si>
  <si>
    <t>Napełnienie czynnikiem chłodniczym instalacji freonowej o wydajności do 20Mkcal/h</t>
  </si>
  <si>
    <t xml:space="preserve">KNR 7-24 0516/09 </t>
  </si>
  <si>
    <t>Uruchomienie instalacji freonowej o wydajności do 20Mkcal/h</t>
  </si>
  <si>
    <t xml:space="preserve">KNR 13-09 0301/01 </t>
  </si>
  <si>
    <t>Odwierty głębinowe pionowe</t>
  </si>
  <si>
    <t xml:space="preserve">KNR 9-07 0106/03 </t>
  </si>
  <si>
    <t>Wypełnienie betonem termicznym odwiertów geotermalnych</t>
  </si>
  <si>
    <t xml:space="preserve">KNR 0-31 0201/03 </t>
  </si>
  <si>
    <t>Rurociągi z rur polietylenowych PEX o średnicy 40mm (sondy głębinowe)</t>
  </si>
  <si>
    <t xml:space="preserve">KNR 0-13 0128/04 </t>
  </si>
  <si>
    <t>Rurociągi z rur polietylenowych PEX zaciskowych o średnicy 40mm</t>
  </si>
  <si>
    <t xml:space="preserve">KNR 0-13 0128/07 </t>
  </si>
  <si>
    <t>Rurociągi z rur polietylenowych PEX zaciskowych o średnicy 75mm</t>
  </si>
  <si>
    <t xml:space="preserve">KNR-W 2-19 0303/08 </t>
  </si>
  <si>
    <t>Redukcje elektrooporowe do rur polietylenowych o średnicy 90mm</t>
  </si>
  <si>
    <t xml:space="preserve">KNR-W 2-19 0208/03 </t>
  </si>
  <si>
    <t>Kroćce przejściowe PE/Stal o średnicy 63/50mm</t>
  </si>
  <si>
    <t xml:space="preserve">KNR 2-28 0409/01 </t>
  </si>
  <si>
    <t>Studnie kolektorowa z tworzywa sztucznego o średnicy 1200mm i głębokości 2m</t>
  </si>
  <si>
    <t xml:space="preserve">KNR 0-31 0306/08 </t>
  </si>
  <si>
    <t>Rozdzielacz kolektorowy 9-obwodowy</t>
  </si>
  <si>
    <t xml:space="preserve">KNR-W 2-19 0119/01 </t>
  </si>
  <si>
    <t>Rury ochronne stalowe o średnicy 100mm</t>
  </si>
  <si>
    <t xml:space="preserve">KNR 0-13 0128/06 </t>
  </si>
  <si>
    <t>Rurociągi z rur polietylenowych PEX zaciskowych o średnicy 63mm</t>
  </si>
  <si>
    <t>Rurociągi z rur polietylenowych PEX zaciskowych o średnicy 90mm</t>
  </si>
  <si>
    <t>Kolana elektrooporowe do rur polietylenowych o średnicy 90mm</t>
  </si>
  <si>
    <t>Trójniki elektrooporowe do rur polietylenowych o średnicy 90mm</t>
  </si>
  <si>
    <t xml:space="preserve">KNR-W 2-19 0303/06 </t>
  </si>
  <si>
    <t>Mufy elektrooporowe do rur polietylenowych o średnicy 63mm</t>
  </si>
  <si>
    <t>Mufy elektrooporowe do rur polietylenowych o średnicy 90mm</t>
  </si>
  <si>
    <t xml:space="preserve">KNR-W 2-19 0208/04 </t>
  </si>
  <si>
    <t>Kroćce przejściowe PE/Stal o średnicy 90/80mm</t>
  </si>
  <si>
    <t xml:space="preserve">KNR-W 2-18 0112/01 </t>
  </si>
  <si>
    <t>Tuleje zgrzewano-kołnierzowe PEHD o średnicy do 90mm</t>
  </si>
  <si>
    <t>Rozdzielacz kolektorowy 2-obwodowy</t>
  </si>
  <si>
    <t>Rozdzielacz kolektorowy 8-obwodowy</t>
  </si>
  <si>
    <t xml:space="preserve">KNR 0-31 0306/09 </t>
  </si>
  <si>
    <t>Rozdzielacz kolektorowy 14-obwodowy</t>
  </si>
  <si>
    <t>Rury ochronne stalowe o średnicy 150mm</t>
  </si>
  <si>
    <t xml:space="preserve">KNR-W 2-15 0406/03 </t>
  </si>
  <si>
    <t>Próby szczelności zasadnicza instalacji z rur z tworzyw sztucznych</t>
  </si>
  <si>
    <t xml:space="preserve">KNR-W 2-15 0406/05 </t>
  </si>
  <si>
    <t>Próba szczelności instalacji z rur z tworzyw sztucznych</t>
  </si>
  <si>
    <t>DOLNE ŹRÓDŁO CIEPŁA</t>
  </si>
  <si>
    <t xml:space="preserve">KNR 0-31 0103/02 </t>
  </si>
  <si>
    <t>Rurociągi z rur polietylenowych PEX o średnicy 25mm</t>
  </si>
  <si>
    <t xml:space="preserve">KNR 0-31 0103/03 </t>
  </si>
  <si>
    <t>Rurociągi z rur polietylenowych PEX o średnicy 32mm</t>
  </si>
  <si>
    <t>Rurociągi z rur polietylenowych PEX o średnicy 40mm</t>
  </si>
  <si>
    <t>Rurociągi z rur polietylenowych PEX o średnicy 50mm</t>
  </si>
  <si>
    <t>Rurociągi z rur polietylenowych PEX o średnicy 63mm</t>
  </si>
  <si>
    <t xml:space="preserve">KNR-W 2-19 0303/02 </t>
  </si>
  <si>
    <t>Mufy elektrooporowe do rur polietylenowych o średnicy 25mm</t>
  </si>
  <si>
    <t xml:space="preserve">KNR-W 2-19 0303/03 </t>
  </si>
  <si>
    <t>Mufy elektrooporowe do rur polietylenowych o średnicy 32mm</t>
  </si>
  <si>
    <t xml:space="preserve">KNR-W 2-19 0303/05 </t>
  </si>
  <si>
    <t>Mufy elektrooporowe do rur polietylenowych o średnicy 50mm</t>
  </si>
  <si>
    <t>Kolana elektrooporowe do rur polietylenowych o średnicy 25mm</t>
  </si>
  <si>
    <t>Kolana elektrooporowe do rur polietylenowych o średnicy 32mm</t>
  </si>
  <si>
    <t>Kolana elektrooporowe do rur polietylenowych o średnicy 50mm</t>
  </si>
  <si>
    <t>Kolana elektrooporowe do rur polietylenowych o średnicy 63mm</t>
  </si>
  <si>
    <t>Trójniki elektrooporowe do rur polietylenowych o średnicy 40mm</t>
  </si>
  <si>
    <t>Trójniki elektrooporowe do rur polietylenowych o średnicy 50mm</t>
  </si>
  <si>
    <t>Trójniki elektrooporowe do rur polietylenowych o średnicy 63mm</t>
  </si>
  <si>
    <t>Redukcje elektrooporowe do rur polietylenowych o średnicy 25mm</t>
  </si>
  <si>
    <t>Redukcje elektrooporowe do rur polietylenowych o średnicy 32mm</t>
  </si>
  <si>
    <t>Redukcje elektrooporowe do rur polietylenowych o średnicy 50mm</t>
  </si>
  <si>
    <t>SIEĆ SPRĘŻONEGO POWIETRZA</t>
  </si>
  <si>
    <t xml:space="preserve">KNR 2-37 0603/03 </t>
  </si>
  <si>
    <t>Rozbiórka mechaniczna torów kolejowych na podkładach drewnianych</t>
  </si>
  <si>
    <t xml:space="preserve">KNR 2-37 0611/02 </t>
  </si>
  <si>
    <t>Rozbiórka kolejowych rozjazdów zwyczajnych o skosie 1:9 - promień łuku R-190</t>
  </si>
  <si>
    <t xml:space="preserve">KNR 2-37 0708/01 </t>
  </si>
  <si>
    <t>Rozbiórka kozła oporowego</t>
  </si>
  <si>
    <t xml:space="preserve">KNR 2-09 0418/01 </t>
  </si>
  <si>
    <t>Rozbiórki nawierzchni</t>
  </si>
  <si>
    <t>Roboty ziemne w gruncie zmagazynowanej w hałdach koparkami o pojemności 0,4m3 z transportem urobku samochodami 5-10t na odległość do 1km (załadunek kruszywa)</t>
  </si>
  <si>
    <t>Formowanie nasypów z zagęszczeniem z kruszywa dostarczanego samochodami w gruncie kategorii III-IV</t>
  </si>
  <si>
    <t xml:space="preserve">KNR-W 2-01 0225/02 </t>
  </si>
  <si>
    <t>Plantowanie i profilowanie terenu spycharkami gąsienicowymi 55kW w gruncie kategorii III</t>
  </si>
  <si>
    <t>Utylizacja gleby i ziemi zanieczyszczonej</t>
  </si>
  <si>
    <t xml:space="preserve">KNR-W 2-37 0501/03.4 </t>
  </si>
  <si>
    <t>Warstwa ochronna z niesportu kamiennego na koronie nasypu z zagęszczeniem</t>
  </si>
  <si>
    <t>Wzmocnienie podtorza</t>
  </si>
  <si>
    <t>Warstwa z sub tłucznia na koronie nasypu z zagęszczeniem</t>
  </si>
  <si>
    <t xml:space="preserve">KNR 2-37 0203/02 </t>
  </si>
  <si>
    <t xml:space="preserve">KNR 2-37 0303/01 </t>
  </si>
  <si>
    <t>Układanie rozjazdów zwyczajnych pojedynczych o skosie 1:9 i promieniu łuku 190m</t>
  </si>
  <si>
    <t xml:space="preserve">KNR 2-37 0303/02 </t>
  </si>
  <si>
    <t>Układanie rozjazdów zwyczajnych pojedynczych o skosie 1:9 i promieniu łuku 300m</t>
  </si>
  <si>
    <t xml:space="preserve">KNR 2-37 0701/01 </t>
  </si>
  <si>
    <t xml:space="preserve">KNR-W 2-37 0502/01 </t>
  </si>
  <si>
    <t xml:space="preserve">KNR-W 2-37 0503/01 </t>
  </si>
  <si>
    <t>Balastowanie rozjazdów zwyczajnych torów zmontowanych na zagęszczonej warstwie tłucznia</t>
  </si>
  <si>
    <t xml:space="preserve">KNR-W 2-37 0809/05 </t>
  </si>
  <si>
    <t>Wskaźniki ukresu W17</t>
  </si>
  <si>
    <t xml:space="preserve">KNP 16 0413/03 </t>
  </si>
  <si>
    <t>Spawanie elektrodami styku szyn przejściowych</t>
  </si>
  <si>
    <t xml:space="preserve">KNR 2-37 0702/01 </t>
  </si>
  <si>
    <t>Podbicie nowoułożonych torów kolejowych</t>
  </si>
  <si>
    <t xml:space="preserve">KNR 2-37 0702/02 </t>
  </si>
  <si>
    <t>Podbicie nowoułożonych rozjazdów zwyczajnych o promieniu 190m</t>
  </si>
  <si>
    <t xml:space="preserve">KNR 2-37 0702/03 </t>
  </si>
  <si>
    <t>Podbicie nowoułożonych rozjazdów zwyczajnych o promieniu 300m</t>
  </si>
  <si>
    <t>Nawierzchnia torowa</t>
  </si>
  <si>
    <t xml:space="preserve">KNR-W 2-37 0809/02 </t>
  </si>
  <si>
    <t>Sterowanie ruchem kolejowym</t>
  </si>
  <si>
    <t xml:space="preserve">KNR-W 2-01 0611/02 </t>
  </si>
  <si>
    <t>Drenaż rurowy korytkowy z obsypką w wykopie nawodnionym z rur PCV o średnicy 160mm</t>
  </si>
  <si>
    <t xml:space="preserve">KNR-W 2-01 0611/03.6 </t>
  </si>
  <si>
    <t>Drenaż rurowy korytkowy z obsypką w wykopie nawodnionym z rur PCV o średnicy 200mm</t>
  </si>
  <si>
    <t xml:space="preserve">KNR-W 2-18 0307/02 </t>
  </si>
  <si>
    <t>Przewierty maszyną rurami o średnicy 300mm i długości do 20m w gruncie kategorii III-IV</t>
  </si>
  <si>
    <t>Studnie inspekcyjne z kręgów betonowych o średnicy 600mm i głębokości 2m</t>
  </si>
  <si>
    <t>Drenaż torowiska</t>
  </si>
  <si>
    <t>Roboty ziemne koparkami o pojemności 0,6m3 z transportem urobku samochodami 10-15t na odległość do 10km w gruncie kategorii III</t>
  </si>
  <si>
    <t>Umocnienie palami szalunkowymi ścian wykopów o głębokości do 3m z rozbiórką w gruncie kategorii III</t>
  </si>
  <si>
    <t>Zasypanie wykopów ze skarpami z kruszywa przywiezionego z zagęszczeniem (wymiana gruntu)</t>
  </si>
  <si>
    <t xml:space="preserve">KNR-W 2-01 0516/01.1 </t>
  </si>
  <si>
    <t>Umocnienie skarp płytami betonowymi ażurowymi o grubości 10cm na podsypce piaskowej</t>
  </si>
  <si>
    <t>Krawężniki betonowe wtopione o wymiarach 12x25cm na podsypce cementowo-piaskowej</t>
  </si>
  <si>
    <t>Ścieki korytkowe betonowe na podsypce cementowo-piaskowej o szerokości 20cm</t>
  </si>
  <si>
    <t xml:space="preserve">KNR 2-11 1201/04.1 </t>
  </si>
  <si>
    <t>Prefabrykowany wylot kanału wraz z umocnieniem brzegowym</t>
  </si>
  <si>
    <t xml:space="preserve">KNR 2-21 0218/01 </t>
  </si>
  <si>
    <t>Rozścielenie ziemi urodzajnej ręcznie na dnie zbiornika</t>
  </si>
  <si>
    <t xml:space="preserve">KNR 2-21 0401/05 </t>
  </si>
  <si>
    <t>Trawniki dywanowe z nawożeniem ręcznym na dnie zbiornika</t>
  </si>
  <si>
    <t>Zbiornik rozsączający</t>
  </si>
  <si>
    <t xml:space="preserve">KNR-W 2-01 0201/10.2 </t>
  </si>
  <si>
    <t>Roboty ziemne koparkami o pojemności 0,6m3 z transportem urobku samochodami 10-15t na odległość do 10km w gruncie kategorii I-II</t>
  </si>
  <si>
    <t>Profilowanie i zagęszczanie skarp pod warstwy nawierzchniowe w gruncie kategorii III-IV</t>
  </si>
  <si>
    <t xml:space="preserve">KNR 2-31 0109/03 </t>
  </si>
  <si>
    <t>Stabilizacja podłoża gruntowego cementem zagęszczona o grubości 20cm</t>
  </si>
  <si>
    <t xml:space="preserve">KNR-W 2-02 0306/01 </t>
  </si>
  <si>
    <t>Zabudowa zintegrowanej nawierzchni torowo-drogowej z żelbetowch płyt prefabrykowanych</t>
  </si>
  <si>
    <t>Zabudowa w hali zintegrowanej nawierzchni torowo-drogowej z żelbetowch płyt prefabrykowanych</t>
  </si>
  <si>
    <t>Zabudowa wanny torowej z żelbetowch płyt prefabrykowanych</t>
  </si>
  <si>
    <t>Nawierzchnia prefabrykowana</t>
  </si>
  <si>
    <t xml:space="preserve">KNR-W 2-01 0508/01 </t>
  </si>
  <si>
    <t>Darniowanie na płask skarp z humusem</t>
  </si>
  <si>
    <t xml:space="preserve">KNR-W 2-01 0510/01 </t>
  </si>
  <si>
    <t>Humusowanie skarp z obsianiem warstwami o grubości 15cm</t>
  </si>
  <si>
    <t>Umocnienie rowów i skarp</t>
  </si>
  <si>
    <t xml:space="preserve">KNR-W 2-18 0517/01 </t>
  </si>
  <si>
    <t>Studzienki odpowietrzające systemowe o średnicy 425mm i głębokości 1,5m</t>
  </si>
  <si>
    <t>Studnie inspekcyjne z kręgów betonowych o średnicy 1000mm i głębokości 2m</t>
  </si>
  <si>
    <t>8.1.1 Roboty ziemne</t>
  </si>
  <si>
    <t>Podsypka i obsypka rurociągu kruszywem dowiezionym</t>
  </si>
  <si>
    <t xml:space="preserve">KNR-W 2-01 0610/02 </t>
  </si>
  <si>
    <t xml:space="preserve">KNR 9-07 0106/01 </t>
  </si>
  <si>
    <t>Geowłóknina układana na dnie i ścianach wykopu</t>
  </si>
  <si>
    <t>Studzienki drenarskie systemowe o średnicy 425mm i głębokości 2-3m</t>
  </si>
  <si>
    <t>Studzienki drenarskie systemowe o średnicy 425mm i głębokości 3-4m</t>
  </si>
  <si>
    <t>Studzienki drenarskie systemowe o średnicy 425mm i głębokości 4-5m</t>
  </si>
  <si>
    <t>Studzienki drenarskie systemowe o średnicy 425mm i głębokości 5-6m</t>
  </si>
  <si>
    <t xml:space="preserve">KNR-W 2-01 0604/01 </t>
  </si>
  <si>
    <t>Pompowanie pomiarowe lub oczyszczające o średnicy 150-500mm</t>
  </si>
  <si>
    <t>godz</t>
  </si>
  <si>
    <t xml:space="preserve">KNR-W 2-18 0421/02 </t>
  </si>
  <si>
    <t>Złączki PVC kielichowe o średnicy 160mm</t>
  </si>
  <si>
    <t xml:space="preserve">KNR-W 4-02 0203/09 </t>
  </si>
  <si>
    <t>Zakorkowanie podejścia kanalizacyjnego korkiem z PCV o średnicy 160mm</t>
  </si>
  <si>
    <t>Roboty montażowe</t>
  </si>
  <si>
    <t xml:space="preserve">KNR 5-01 0106/02 </t>
  </si>
  <si>
    <t>Kanalizacja kablowa 2-otworowa z rur kablowych HDPE o średnicy 40mm wraz z robotami ziemnymi</t>
  </si>
  <si>
    <t xml:space="preserve">KNR-W 5-10 0303/01 </t>
  </si>
  <si>
    <t>Kanalizacja kablowa wtórna z rur kablowych HDPE o średnicy 40mm</t>
  </si>
  <si>
    <t>Kanalizacja teletechniczna</t>
  </si>
  <si>
    <t>Kable światłowodowe telekomunikacyjne 36-włókniowe wciągane do rur</t>
  </si>
  <si>
    <t xml:space="preserve">KNR 2-25 0613/09 </t>
  </si>
  <si>
    <t>Wyciągnięcie kabla o masie do 1kg/m z rur ochronnych</t>
  </si>
  <si>
    <t xml:space="preserve">KNR 2-25 0610/11 </t>
  </si>
  <si>
    <t>Demontaż kabli wraz z robotami ziemnymi o przekroju do 35mm2</t>
  </si>
  <si>
    <t>Kable i przewody</t>
  </si>
  <si>
    <t xml:space="preserve">ZKNR 039 0902/04 </t>
  </si>
  <si>
    <t>Każdy następny pomiar tłumienności optycznej światłowodu</t>
  </si>
  <si>
    <t xml:space="preserve">ZKNR 039 0901/10 </t>
  </si>
  <si>
    <t>Każdy następny pomiar reflektometryczny światłowodu</t>
  </si>
  <si>
    <t>SIEĆ TELETECHNICZNA</t>
  </si>
  <si>
    <t>1 Roboty przygotowawcze</t>
  </si>
  <si>
    <t>2 Konstrukcja typ VI</t>
  </si>
  <si>
    <t>Podbudowa z kruszywa łamanego zagęszczona o grubości 30cm</t>
  </si>
  <si>
    <t>Konstrukcja typ VI</t>
  </si>
  <si>
    <t>3 Rozbiórki i odtworzenia</t>
  </si>
  <si>
    <t>Rozebranie podbudowy z tłucznia o grubości 40cm</t>
  </si>
  <si>
    <t>Rozbiórki i odtworzenia</t>
  </si>
  <si>
    <t>4 Prace wykończeniowe</t>
  </si>
  <si>
    <t xml:space="preserve">KNR 2-21 0202/01 </t>
  </si>
  <si>
    <t>Przekopanie gleby na terenie płaskim niezadarnionym w gruncie kategorii III</t>
  </si>
  <si>
    <t>Rozścielenie ziemi urodzajnej ręcznie z przerzutem</t>
  </si>
  <si>
    <t>Trawniki dywanowe z nawożeniem ręcznym w gruncie kategorii III</t>
  </si>
  <si>
    <t>Prace wykończeniowe</t>
  </si>
  <si>
    <t>5 Wywóz i utylizacje</t>
  </si>
  <si>
    <t>Utylizacja gruzu ceglanego lub betonowego</t>
  </si>
  <si>
    <t>Wywóz i utylizacje</t>
  </si>
  <si>
    <t>1 Rozbiórki nawierzchni</t>
  </si>
  <si>
    <t>2 Roboty ziemne</t>
  </si>
  <si>
    <t>3 Wzmocnienie podtorza</t>
  </si>
  <si>
    <t>4 Nawierzchnia torowa</t>
  </si>
  <si>
    <t>1 Roboty ziemne</t>
  </si>
  <si>
    <t>2 Kanalizacja teletechniczna</t>
  </si>
  <si>
    <t>3 Kable i przewody</t>
  </si>
  <si>
    <t xml:space="preserve">KNR 5-01 0802/07 </t>
  </si>
  <si>
    <t xml:space="preserve">KNR 2-25 0610/13 </t>
  </si>
  <si>
    <t>4 Badania i pomiary</t>
  </si>
  <si>
    <t>Wyszczególnienie kosztów</t>
  </si>
  <si>
    <t>Remont Torów</t>
  </si>
  <si>
    <t>Przebudowa Drogi</t>
  </si>
  <si>
    <t>Budowa terminala architektura</t>
  </si>
  <si>
    <t>Budowa terminala konstrukcja</t>
  </si>
  <si>
    <t>Budowa terminala drogi</t>
  </si>
  <si>
    <t>Budowa terminala branża sanitarna</t>
  </si>
  <si>
    <t>Budowa terminala branża eletryczna i niskoprądowa</t>
  </si>
  <si>
    <t>Budowa terminala branża HVAC</t>
  </si>
  <si>
    <t>Budowa terminala branża hydrotechniczna</t>
  </si>
  <si>
    <t>Budowa terminala branża kolejowa</t>
  </si>
  <si>
    <t xml:space="preserve">Razem </t>
  </si>
  <si>
    <t>Przebudowa Kabli Teletechnicznych</t>
  </si>
  <si>
    <t>Przebudowa Układu Torowego</t>
  </si>
  <si>
    <t>Etap 1</t>
  </si>
  <si>
    <t>TABELA PODZIAŁU CENY RYCZAŁTOWEJ</t>
  </si>
  <si>
    <t>ZESTAWIENIE ZBIORCZE</t>
  </si>
  <si>
    <t>Budowa kontenerowego terminala przeładunkowego                                         wraz z obiektami towarzyszącymi na terenie Miasta Ropczyce</t>
  </si>
  <si>
    <t>1. Remont toru</t>
  </si>
  <si>
    <t>2. Przebudowa drogi</t>
  </si>
  <si>
    <t>7. Drogi</t>
  </si>
  <si>
    <t>Etap 2</t>
  </si>
  <si>
    <t>Etap 3</t>
  </si>
  <si>
    <t>4. Przebudowa układu torowego</t>
  </si>
  <si>
    <t>5. Architektura</t>
  </si>
  <si>
    <t>6. Konstrukcja</t>
  </si>
  <si>
    <t>8. Sanitarne</t>
  </si>
  <si>
    <t>9. Elektryczne i niskie prądy</t>
  </si>
  <si>
    <t>10. HVAC</t>
  </si>
  <si>
    <t>11. Hydrotechniczna</t>
  </si>
  <si>
    <t>12. Kolej</t>
  </si>
  <si>
    <t>LP</t>
  </si>
  <si>
    <t>SUMA:</t>
  </si>
  <si>
    <t>Wartość etap 1</t>
  </si>
  <si>
    <t>Wartość etap 3</t>
  </si>
  <si>
    <t>Wartość etap 2</t>
  </si>
  <si>
    <t>4 BRANŻA KOLEJOWA</t>
  </si>
  <si>
    <t>4.1 TOR DOJAZDOWY</t>
  </si>
  <si>
    <t>4.1.1 Rozbiórki nawierzchni</t>
  </si>
  <si>
    <t>4.1.2 Roboty ziemne</t>
  </si>
  <si>
    <t>4.1.3 Wzmocnienie podtorza</t>
  </si>
  <si>
    <t>4.1.4 Nawierzchnia torowa</t>
  </si>
  <si>
    <t>4.1.5 Sterowanie ruchem kolejowym</t>
  </si>
  <si>
    <t>4.1.6 Drenaż torowiska</t>
  </si>
  <si>
    <t>4.1.7 Zbiornik rozsączający</t>
  </si>
  <si>
    <t>5 BRANŻA ARCHITEKTONICZNA</t>
  </si>
  <si>
    <t>5.1 ROBOTY PRZYGOTOWAWCZE</t>
  </si>
  <si>
    <t>5.2 BUDYNEK BIUROWY B01</t>
  </si>
  <si>
    <t>5.2.1 Ściany i elewacje</t>
  </si>
  <si>
    <t>5.2.2 Stolarka zewnętrzna</t>
  </si>
  <si>
    <t>5.2.3 Roboty dachowe</t>
  </si>
  <si>
    <t>5.2.4 Stolarka wewnętrzna</t>
  </si>
  <si>
    <t>5.2.5 Ściany wewnętrzne</t>
  </si>
  <si>
    <t>5.2.6 Wykończenie posadzek</t>
  </si>
  <si>
    <t>5.2.7 Wykończenie ścian</t>
  </si>
  <si>
    <t>5.2.8 Wykończenie sufitów</t>
  </si>
  <si>
    <t>5.2.9 Ślusarka</t>
  </si>
  <si>
    <t>5.2.10 Wyposażenie sanitarne</t>
  </si>
  <si>
    <t>5.2.11 Pozostałe</t>
  </si>
  <si>
    <t>5.2.12 Rusztowania</t>
  </si>
  <si>
    <t>5.3 BUDYNEK HALOWY B02</t>
  </si>
  <si>
    <t>5.3.1 Ściany i elewacje</t>
  </si>
  <si>
    <t>5.3.2 Stolarka zewnętrzna</t>
  </si>
  <si>
    <t>5.3.3 Roboty dachowe</t>
  </si>
  <si>
    <t>5.3.4 Stolarka wewnętrzna</t>
  </si>
  <si>
    <t>5.3.5 Ściany wewnętrzne</t>
  </si>
  <si>
    <t>5.3.6 Wykończenie posadzek</t>
  </si>
  <si>
    <t>5.3.7 Wykończenie ścian</t>
  </si>
  <si>
    <t>5.3.8 Wykończenie sufitów</t>
  </si>
  <si>
    <t>5.3.9 Ślusarka</t>
  </si>
  <si>
    <t>5.3.10 Wyposażenie sanitarne</t>
  </si>
  <si>
    <t>5.3.11 Pozostałe</t>
  </si>
  <si>
    <t>5.3.12 Rusztowania</t>
  </si>
  <si>
    <t>5.4 BUDYNEK TECHNICZNY B03</t>
  </si>
  <si>
    <t>5.4.1 Ściany i elewacje</t>
  </si>
  <si>
    <t>5.4.2 Stolarka zewnętrzna</t>
  </si>
  <si>
    <t>5.4.3 Roboty dachowe</t>
  </si>
  <si>
    <t>5.4.4 Stolarka wewnętrzna</t>
  </si>
  <si>
    <t>5.4.5 Ściany wewnętrzne</t>
  </si>
  <si>
    <t>5.4.6 Wykończenie posadzek</t>
  </si>
  <si>
    <t>5.4.7 Wykończenie ścian</t>
  </si>
  <si>
    <t>5.4.8 Wykończenie sufitów</t>
  </si>
  <si>
    <t>5.4.9 Ślusarka</t>
  </si>
  <si>
    <t>5.4.10 Wyposażenie sanitarne</t>
  </si>
  <si>
    <t>5.4.11 Pozostałe</t>
  </si>
  <si>
    <t>5.4.12 Rusztowania</t>
  </si>
  <si>
    <t>5.5 POZOSTAŁE OBIEKTY</t>
  </si>
  <si>
    <t>5.5.1 Obiekt 4- Pompownia ppoż</t>
  </si>
  <si>
    <t>5.5.2 Obiekt 1 - Wiata</t>
  </si>
  <si>
    <t>5.5.3 Obiekt 6 - Wiata</t>
  </si>
  <si>
    <t>5.5.6 Mała architektura</t>
  </si>
  <si>
    <t>6 BRANŻA KONSTRUKCYJNA</t>
  </si>
  <si>
    <t>6.1 ŚCIANKA SZCZELNA</t>
  </si>
  <si>
    <t>6.2 PŁYTA TERMINALA</t>
  </si>
  <si>
    <t>6.3 KOMORA TECHNOLOGICZNA</t>
  </si>
  <si>
    <t>6.4 FUNDAMENTY GENERATORÓW</t>
  </si>
  <si>
    <t>6.4.1 Agregat prądotwórczy AG1</t>
  </si>
  <si>
    <t>6.4.2 Agregat prądotwórczy AG2</t>
  </si>
  <si>
    <t>6.4.3 Odbojniki ochronne</t>
  </si>
  <si>
    <t>6.4.4 Pomost inspekcyjny</t>
  </si>
  <si>
    <t>6.5 FUNDAMENTY BRAMOWNIC</t>
  </si>
  <si>
    <t>6.5.1 Bramownica kolejowa</t>
  </si>
  <si>
    <t>6.5.2 Bramownica drogowa</t>
  </si>
  <si>
    <t>6.6 FUNDAMENT SUWNICY</t>
  </si>
  <si>
    <t>6.6.1 Tor północny</t>
  </si>
  <si>
    <t>6.6.2 Tor południowy</t>
  </si>
  <si>
    <t>6.7 SZYNA SUWNICOWA</t>
  </si>
  <si>
    <t>6.7.1 Tor północny</t>
  </si>
  <si>
    <t>6.7.2 Tor południowy</t>
  </si>
  <si>
    <t>6.8 BUDYNEK BIUROWY B01</t>
  </si>
  <si>
    <t>6.8.1 Roboty przygotowawcze</t>
  </si>
  <si>
    <t>6.8.2 Konstrukcje żelbetowe</t>
  </si>
  <si>
    <t>6.8.3 Posadzka na gruncie</t>
  </si>
  <si>
    <t>6.8.4 Konstrukcje stalowe</t>
  </si>
  <si>
    <t>6.9 BUDYNEK HALOWY B02</t>
  </si>
  <si>
    <t>6.9.1 Roboty przygotowawcze</t>
  </si>
  <si>
    <t>6.9.2 Konstrukcje żelbetowe</t>
  </si>
  <si>
    <t>6.9.3 Posadzka na gruncie</t>
  </si>
  <si>
    <t>6.9.4 Konstrukcje stalowe</t>
  </si>
  <si>
    <t>6.10 BUDYNEK TECHNICZNY B03</t>
  </si>
  <si>
    <t>6.10.1 Roboty przygotowawcze</t>
  </si>
  <si>
    <t>6.10.2 Konstrukcje żelbetowe</t>
  </si>
  <si>
    <t>6.10.3 Posadzka na gruncie</t>
  </si>
  <si>
    <t>6.11 BUDYNEK POMPOWNI B04</t>
  </si>
  <si>
    <t>6.11.1 Roboty przygotowawcze</t>
  </si>
  <si>
    <t>6.11.2 Konstrukcje żelbetowe</t>
  </si>
  <si>
    <t>6.11.3 Konstrukcje stalowe</t>
  </si>
  <si>
    <t>6.12 POZOSTAŁE BUDYNKI</t>
  </si>
  <si>
    <t>6.12.1 Agragat prądotwórczy AG1</t>
  </si>
  <si>
    <t>6.12.2 Wiata nr. 1</t>
  </si>
  <si>
    <t>6.12.3 Wiata nr. 6</t>
  </si>
  <si>
    <t>7 BRANŻA DROGOWA</t>
  </si>
  <si>
    <t>7.1 ROBOTY PRZYGOTOWAWCZE</t>
  </si>
  <si>
    <t>7.2 KONSTRUKCJA TYP I</t>
  </si>
  <si>
    <t>7.3 KONSTRUKCJA TYP II</t>
  </si>
  <si>
    <t>7.4 KONSTRUKCJA TYP III</t>
  </si>
  <si>
    <t>7.5 KONSTRUKCJA TYP IV</t>
  </si>
  <si>
    <t>7.6 KONSTRUKCJA TYP V</t>
  </si>
  <si>
    <t>7.7 KONSTRUKCJA TYP VII</t>
  </si>
  <si>
    <t>7.8 KONSTRUKCJA TYP VIIa</t>
  </si>
  <si>
    <t>7.10 KONSTRUKCJA TYP VIII (Etap I)</t>
  </si>
  <si>
    <t>7.11 KONSTRUKCJA TYP VIII (Etap II)</t>
  </si>
  <si>
    <t>7.12 KONSTRUKCJA TYP VIII (Etap III)</t>
  </si>
  <si>
    <t>7.13 UMOCNIENIE SKARP</t>
  </si>
  <si>
    <t>7.14 ELEMENTY LINIOWE</t>
  </si>
  <si>
    <t>7.15 ROZBIÓRKI I ODTWORZENIA</t>
  </si>
  <si>
    <t>7.16 OZNAKOWANIE (Etap I)</t>
  </si>
  <si>
    <t>7.17 OZNAKOWANIE (Etap docelowy)</t>
  </si>
  <si>
    <t>7.19 PRACE WYKOŃCZENIOWE</t>
  </si>
  <si>
    <t>7.20 WYWÓZ I UTYLIZACJA</t>
  </si>
  <si>
    <t>8 BRANŻA SANITARNA</t>
  </si>
  <si>
    <t>8.1 SIEĆ WODOCIĄGOWA</t>
  </si>
  <si>
    <t>8.1.2 Rurociągi</t>
  </si>
  <si>
    <t>8.1.3 Osprzęt</t>
  </si>
  <si>
    <t>8.1.4 Próby odbiorowe</t>
  </si>
  <si>
    <t>8.2 SIEĆ PRZECIWPOŻAROWA</t>
  </si>
  <si>
    <t>8.2.1 Roboty ziemne</t>
  </si>
  <si>
    <t>8.2.2 Rurociągi</t>
  </si>
  <si>
    <t>8.2.3 Osprzęt</t>
  </si>
  <si>
    <t>8.2.4 Próby odbiorowe</t>
  </si>
  <si>
    <t>8.3 POMPOWNIA I ZBIORNIK PPOŻ</t>
  </si>
  <si>
    <t>8.3.1 Rurociągi</t>
  </si>
  <si>
    <t>8.3.2 Osprzęt</t>
  </si>
  <si>
    <t>8.3.3 Próby odbiorowe</t>
  </si>
  <si>
    <t>8.4 KANALIZACJA SANITARNA</t>
  </si>
  <si>
    <t>8.4.1 Roboty ziemne</t>
  </si>
  <si>
    <t>8.4.2 Rurociągi</t>
  </si>
  <si>
    <t>8.4.3 Osprzęt</t>
  </si>
  <si>
    <t>8.4.4 Próby odbiorowe</t>
  </si>
  <si>
    <t>8.5 KANALIZACJA DESZCZOWA</t>
  </si>
  <si>
    <t>8.5.1 Roboty ziemne</t>
  </si>
  <si>
    <t>8.5.2 Rurociągi</t>
  </si>
  <si>
    <t>8.5.3 Osprzęt</t>
  </si>
  <si>
    <t>8.5.4 Próby odbiorowe</t>
  </si>
  <si>
    <t>8.6 BUDYNEK BIUROWY B01</t>
  </si>
  <si>
    <t>8.6.1 Instalacja wodociągowa</t>
  </si>
  <si>
    <t>8.6.2 Kanalizacja sanitarna</t>
  </si>
  <si>
    <t>8.6.3 Kanalizacja deszczowa</t>
  </si>
  <si>
    <t>8.6.4 Roboty towarzyszące</t>
  </si>
  <si>
    <t>8.7 BUDYNEK HALOWY B02</t>
  </si>
  <si>
    <t>8.7.1 Instalacja wodociągowa</t>
  </si>
  <si>
    <t>8.7.2 Kanalizacja sanitarna</t>
  </si>
  <si>
    <t>8.7.3 Kanalizacja deszczowa</t>
  </si>
  <si>
    <t>8.7.4 Roboty towarzyszące</t>
  </si>
  <si>
    <t>8.8 BUDYNEK TECHNICZNY B03</t>
  </si>
  <si>
    <t>8.8.1 Instalacja wodociągowa</t>
  </si>
  <si>
    <t>8.8.2 Kanalizacja sanitarna</t>
  </si>
  <si>
    <t>8.8.3 Kanalizacja deszczowa</t>
  </si>
  <si>
    <t>8.8.4 Roboty towarzyszące</t>
  </si>
  <si>
    <t>9 BRANŻA ELEKTRYCZNA</t>
  </si>
  <si>
    <t>9.1 SIEĆ ELEKTRYCZNA SN</t>
  </si>
  <si>
    <t>9.1.1 Przyłącze elektryczne</t>
  </si>
  <si>
    <t>9.1.2 Likwidacja kolizji z linią SN 15 kV</t>
  </si>
  <si>
    <t>9.2 INSTALACJA ELEKTRYCZNA</t>
  </si>
  <si>
    <t>9.2.1 Teren</t>
  </si>
  <si>
    <t>9.2.2 Budynek biurowy B01</t>
  </si>
  <si>
    <t>9.2.3 Budynek halowy B02</t>
  </si>
  <si>
    <t>9.2.4 Budynek techniczny B03</t>
  </si>
  <si>
    <t>9.2.5 Budynek pompowni B04</t>
  </si>
  <si>
    <t>9.2.6 Roboty towarzyszące</t>
  </si>
  <si>
    <t>10 BRANŻA HVAC</t>
  </si>
  <si>
    <t>10.1 BUDYNEK BIUROWY B01</t>
  </si>
  <si>
    <t>10.1.1 Kotłownia</t>
  </si>
  <si>
    <t>10.1.2 Instalacja c.o.</t>
  </si>
  <si>
    <t>10.1.3 Instalacja wody lodowej</t>
  </si>
  <si>
    <t>10.1.4 Instalacja klimatyzacyjna</t>
  </si>
  <si>
    <t>10.1.5 Instalacja wentylacyjna</t>
  </si>
  <si>
    <t>10.1.6 Roboty towarzyszące</t>
  </si>
  <si>
    <t>10.2 BUDYNEK HALOWY B02</t>
  </si>
  <si>
    <t>10.2.1 Instalacja c.o.</t>
  </si>
  <si>
    <t>10.2.2 Instalacja klimatyzacyjna</t>
  </si>
  <si>
    <t>10.2.3 Sprężone powietrze</t>
  </si>
  <si>
    <t>10.2.4 Instalacja wentylacyjna</t>
  </si>
  <si>
    <t>10.2.5 Roboty towarzyszące</t>
  </si>
  <si>
    <t>10.3 BUDYNEK TECHNICZNY B03</t>
  </si>
  <si>
    <t>10.3.1 Kotłownia</t>
  </si>
  <si>
    <t>10.3.2 Instalacja c.o.</t>
  </si>
  <si>
    <t>10.3.3 Instalacja klimatyzacyjna</t>
  </si>
  <si>
    <t>10.3.4 Instalacja wentylacyjna</t>
  </si>
  <si>
    <t>10.3.5 Wentylacja sprężarkowni</t>
  </si>
  <si>
    <t>10.3.6 Instalacja i sieć gazowa</t>
  </si>
  <si>
    <t>10.3.7 Sieć ciepłownicza</t>
  </si>
  <si>
    <t>10.3.8 Roboty towarzyszące</t>
  </si>
  <si>
    <t>10.4 DOLNE ŹRÓDŁO CIEPŁA</t>
  </si>
  <si>
    <t>10.4.1 Budynek biurowy B01</t>
  </si>
  <si>
    <t>10.4.2 Budynek techniczny B03</t>
  </si>
  <si>
    <t>10.4.3 Roboty towarzyszące</t>
  </si>
  <si>
    <t>10.5 SIEĆ SPRĘŻONEGO POWIETRZA</t>
  </si>
  <si>
    <t>10.5.1 Roboty ziemne</t>
  </si>
  <si>
    <t>10.5.2 Rurociągi</t>
  </si>
  <si>
    <t>10.5.3 Kształtki</t>
  </si>
  <si>
    <t>11 BRANŻA HYDROTECHNICZNA</t>
  </si>
  <si>
    <t>11.1 DRENAŻ ODWADNIAJĄCY</t>
  </si>
  <si>
    <t>11.1.1 Roboty ziemne</t>
  </si>
  <si>
    <t>11.1.2 Roboty montażowe</t>
  </si>
  <si>
    <t>12 BRANŻA KOLEJOWA</t>
  </si>
  <si>
    <t>12.2 TERMINAL</t>
  </si>
  <si>
    <t>12.2.1 Roboty ziemne</t>
  </si>
  <si>
    <t>12.2.2 Wzmocnienie podtorza</t>
  </si>
  <si>
    <t>12.2.3 Nawierzchnia torowa</t>
  </si>
  <si>
    <t>12.2.4 Nawierzchnia prefabrykowana</t>
  </si>
  <si>
    <t>12.2.5 Umocnienie rowów i skarp</t>
  </si>
  <si>
    <t>12.2.6 Sterowanie ruchem kolejowym</t>
  </si>
  <si>
    <t>12.2.7 Drenaż torowiska</t>
  </si>
  <si>
    <t>3. Przebudowa telekomunikacji</t>
  </si>
  <si>
    <t>Utylizacja podkładów drewnianych</t>
  </si>
  <si>
    <t>Wskaźniki drogowo-kolejowe</t>
  </si>
  <si>
    <t>Koryta pod nawierzchnie formowane na całej szerokości o głębokości 20cm w gruncie kategorii III-IV</t>
  </si>
  <si>
    <t>Podsypka cementowo-piaskowa zagęszczana mechanicznie o grubości 10cm</t>
  </si>
  <si>
    <t>Nawierzchnia z płyt betonowych o wymiarach 50x50x7cm na podsypce cementowo-piaskowej</t>
  </si>
  <si>
    <t>5.5.7 Ciągi piesze</t>
  </si>
  <si>
    <t>Ciągi piesze</t>
  </si>
  <si>
    <t>Podbudowa z kruszywa łamanego stabilizowana hydraulicznie zagęszczona o grubości 30cm (2,5Mpa)</t>
  </si>
  <si>
    <t>Podbudowa z kruszywa łamanego stabilizowana hydraulicznie zagęszczona o grubości 30cm (5Mpa)</t>
  </si>
  <si>
    <t>Latarnia zwrotnicowa</t>
  </si>
  <si>
    <t xml:space="preserve">Usunięcie spycharką warstwy ziemi urodzajnej na pełną grubość </t>
  </si>
  <si>
    <t>7.18 NAWIERZCHNIA TORO-DROGI MIĘDZY STANOWISKIEM MYCIA WAGONÓW, A HALĄ NAPRAW TABORU</t>
  </si>
  <si>
    <t xml:space="preserve">Zbiornik sprężonego powietrza o pojemności 1,0m3 wyposażony w manometr, zawór bezpieczeństwa i automatyczny spust kondensatu. Zbiornik lakierowany z zewnątrz. </t>
  </si>
  <si>
    <t xml:space="preserve">Zbiornik sprężonego powietrza o pojemności 2,0m3 wyposażony w manometr i zawór bezpieczeństwa. Zbiornik lakierowany z zewnątrz. </t>
  </si>
  <si>
    <t>Filtr wstępny wraz z automatycznym spustem kondensatu:
- zastosowanie: do usuwania aerozoli i cząstek stałych dla zwykłej jakości sprężónego powietrza
- wydajność 8,2 m3/min
- ciśnienie różnicowe dla nowego urządzenia &lt;0,03bar</t>
  </si>
  <si>
    <t>filtr przeciwolejowy dokładny wraz z automatycznym spustem kondensatu:
- zastosowanie: montaż za osuszaczem, do usuwania aerozoli i cząstek stałych dla wysokiej jakości sprężónego powietrza
- wydajność 8,2 m3/min
- ciśnienie różnicowe dla nowego urządzenia &lt;0,05bar
- maksymalna zawartośc końcowa aerozolu- &lt;0,01mg/m3</t>
  </si>
  <si>
    <t>osuszacz adsorpcyjny regenerowany na zimno wraz z zestawem filtrów:
- ciśnieniowy punkt wosy na wylocie -40stC
- środek osuszający - aktywny tlenek glinu
- opcje dodatkowe: obudowa, wyciszona wersja, zawór bezpieczeństwa</t>
  </si>
  <si>
    <t>Stystem uzdatniania kondensatu:
- objętość zbiornika 61litrów
- ilość napełnienia 46litrów</t>
  </si>
  <si>
    <t xml:space="preserve">Elektroniczny system stabilizacji ciśnienia </t>
  </si>
  <si>
    <t>Rury systemowe wykonane z polipropylenu PP-R jednorodne typoszereg PN16/S3,2</t>
  </si>
  <si>
    <t>mb</t>
  </si>
  <si>
    <t>Przejście ppoż dla rury dn40</t>
  </si>
  <si>
    <t>Złącze kołnierzowe kompensacyjne DN32</t>
  </si>
  <si>
    <t>Manometr M50</t>
  </si>
  <si>
    <t>7.9 Typ konstrukcji VII wypełnienie przy fundamencie suwnicy  (Etap z suwnicą)</t>
  </si>
  <si>
    <t xml:space="preserve">Szlaban rurowy stalowy </t>
  </si>
  <si>
    <t>Usunięcie warstwy ziemi urodzajnej wraz z oczyszczeniem terenu po wycince około 290 drzew i krzewów z działek 1140/2 1160/1 1162/1 1160/2 (częściowo) 1141 1142 1143 1142 (częściowo) wraz z utylizają gleby i karpin</t>
  </si>
  <si>
    <t>Usunięcie warstwy ziemi urodzajnej wraz z oczyszczeniem terenu po wycince około 15 drzew i krzewów oraz odpompowaniem wody na obszarze ok. 140 m2.”</t>
  </si>
  <si>
    <t>Drabinka kablowa 300x100mm</t>
  </si>
  <si>
    <t>Punkt połączenia do drutów stalowych Ø 8 mm</t>
  </si>
  <si>
    <t>Maszt odgromowy h=4,0m</t>
  </si>
  <si>
    <t>Złącze skręcane do bednarki StZn 30x4</t>
  </si>
  <si>
    <t>Bednarka pomiedziowana StCu 30x4</t>
  </si>
  <si>
    <t>Złącze skręcane do bednarki 30x4</t>
  </si>
  <si>
    <t>Maszt odgromowy h=2,5m</t>
  </si>
  <si>
    <t>Maszt odgromowy h=4m</t>
  </si>
  <si>
    <t>Drut stalowy ocynowane StZn Ø 8 mm</t>
  </si>
  <si>
    <t>Maszt odgromowy h=2m</t>
  </si>
  <si>
    <t xml:space="preserve">Przewiezienie szyn, rozjazdów oraz akcesoriów kolejowych w miejsce wskazane przez Zamawiającego transportem samochodowym na odległość do 5 km </t>
  </si>
  <si>
    <t>Zamki trzpieniowe zwrotnicowe</t>
  </si>
  <si>
    <t>Odwodnienia liniowe szczelinowe monoblokowe klasy F900 o szerokości 300mm</t>
  </si>
  <si>
    <t>Odwodnienia liniowe szczelinowe monoblokowe  klasy D400 o szerokości 200mm</t>
  </si>
  <si>
    <t>Odwodnienia liniowe szczelinowe monoblokowe  żeliwnym klasy F900 o szerokości 100mm</t>
  </si>
  <si>
    <t>9.1.3 Badania i pomiary</t>
  </si>
  <si>
    <t>Opaska wokół stacji Nawierzchnia z kostki brukowej betonowej o grubości 8cm na podsypce cementowo-piaskowej</t>
  </si>
  <si>
    <t>Stacja ST-1</t>
  </si>
  <si>
    <t>Stacja ST-2</t>
  </si>
  <si>
    <t>Kontenerowa stacja transformatorowa częścią nadziemną 816 x 266 x 265cm (lxdxh) z częścią podziemną h=90cm, z instalacjami budynkowymi</t>
  </si>
  <si>
    <t>Kozioł oporowy samohamowny (1 szt w hali)</t>
  </si>
  <si>
    <t>Tarcza D1</t>
  </si>
  <si>
    <t>Zamki trzpieniowe z kluczem</t>
  </si>
  <si>
    <t xml:space="preserve">Szafa na klucze </t>
  </si>
  <si>
    <t>Wyposażenie stacji: Sprzęt ochronny, urządzenia</t>
  </si>
  <si>
    <t xml:space="preserve">Ułożenie dybli stalowych - Dyble o długości 50 cm średnicy 20 mm –zabezpieczone ściśle przylegającym peszlem na połowie długości </t>
  </si>
  <si>
    <t>szt.</t>
  </si>
  <si>
    <t>stacja kliencka: stacja robocza 3x monitor 26", drukarka, klawiatura, mysz, pulpit sterujący, UPS</t>
  </si>
  <si>
    <t>antena CB-Radia zewnętrzna</t>
  </si>
  <si>
    <t>stacja pogodowa zewnętrzna</t>
  </si>
  <si>
    <t>kabel RG-58 zewnętrzny</t>
  </si>
  <si>
    <t>stacja CB-Radio</t>
  </si>
  <si>
    <t>drabinka kablowa 400x100mm</t>
  </si>
  <si>
    <t>drabinka kablowa 300x100mm</t>
  </si>
  <si>
    <t>korytko kablowe 400x100mm</t>
  </si>
  <si>
    <t>korytko kablowe 400x60mm</t>
  </si>
  <si>
    <t>korytko kablowe 300x60mm</t>
  </si>
  <si>
    <t>korytko kablowe 200x60mm</t>
  </si>
  <si>
    <t>korytko kablowe 150x60mm</t>
  </si>
  <si>
    <t>korytko kablowe 100x60mm</t>
  </si>
  <si>
    <t>przepust szczelny dla rur 160mm</t>
  </si>
  <si>
    <t>przejścia ppoż</t>
  </si>
  <si>
    <t>drabinka kablowa 200x100mm</t>
  </si>
  <si>
    <t>korytko kablowe 200x100mm</t>
  </si>
  <si>
    <t>rura instalacyjna popdodłogowa fi64mm</t>
  </si>
  <si>
    <t>drabinka kablowa 150x60mm</t>
  </si>
  <si>
    <t>Mechaniczne kopanie rowów dla kabli w gruncie kategorii III-IV</t>
  </si>
  <si>
    <t>Układanie w wykopie rur ochronnych z PCW o średnicy do 140mm - analogia do 160mm "HDPEp160/9,1"</t>
  </si>
  <si>
    <t>Układanie w wykopie rur ochronnych z PCW o średnicy do 140mm - analogia do 160mm "HDPEg160/12,5"</t>
  </si>
  <si>
    <t>Układanie w wykopie rur ochronnych z PCW o średnicy do 140mm - analogia do 160mm "HDPE160/12,5"</t>
  </si>
  <si>
    <t>Układanie w wykopie rur ochronnych z PCW o średnicy do 110mm - HDPE 110/7,5</t>
  </si>
  <si>
    <t>Układanie w wykopie rur ochronnych z PCW o średnicy do 110mm - HDPEp 110/6,3</t>
  </si>
  <si>
    <t>Układanie w wykopie rur ochronnych z PCW o średnicy do 110mm - HDPEg 110/12</t>
  </si>
  <si>
    <t>Mechaniczne przewierty dla rur pod obiektami - za pierwszą rurę o średnicy do 150mm - analogia 160</t>
  </si>
  <si>
    <t>Mechaniczne przewierty dla rur pod obiektami - dodatek za każdą następną rurę o średnicy do 150mm w wiązce - analogia 160</t>
  </si>
  <si>
    <t>Mechaniczne przewierty dla rur pod obiektami - za pierwszą rurę o średnicy do 125mm - analogia 110</t>
  </si>
  <si>
    <t>Mechaniczne przewierty dla rur pod obiektami - dodatek za każdą następną rurę o średnicy do 125mm w wiązce</t>
  </si>
  <si>
    <t>Zasypanie wykopów z przerzutem ziemi na odległość do 3m i ubiciem warstwami co 15cm w gruncie kategorii III</t>
  </si>
  <si>
    <t>Montaż studni SKR-1 B125</t>
  </si>
  <si>
    <t>Montaż studni SKR-2 B125</t>
  </si>
  <si>
    <t>Montaż studni SKMP-3 B125</t>
  </si>
  <si>
    <t>Montaż studni SKR-2 D400</t>
  </si>
  <si>
    <t>Montaż studni SKMP-3 D400</t>
  </si>
  <si>
    <t>Montaż studni SKMP-4 D400</t>
  </si>
  <si>
    <t>Montaż studni SKR-1 F900</t>
  </si>
  <si>
    <t>Montaż studni SKR-2 F900</t>
  </si>
  <si>
    <t>Montaż studni SKMP-3 F900</t>
  </si>
  <si>
    <t>Montaż studni SKMP-4 F900</t>
  </si>
  <si>
    <t>Układanie bednarki o przekroju do 200mm2 w rowach kablowych</t>
  </si>
  <si>
    <t>Spawanie przewodów uziemiających wykonanych z bednarki o przekroju 200mm2 w wykopie</t>
  </si>
  <si>
    <t>Montaż złączy kontrolnych w przewodach wyrównawczych połączonych pręt-płaskownik - analogia płaskownik - płaskownik</t>
  </si>
  <si>
    <t>Badania i pomiary instalacji uziemienia ochronnego lub roboczego - pierwszy pomiar</t>
  </si>
  <si>
    <t>Ręczne kopanie rowów kablowych o głębokości 0,8m i szerokości do 0,4m w gruncie kategorii III</t>
  </si>
  <si>
    <t>Nasypanie warstwy piasku na dnie rowu kablowego o szerokości do 0,4m</t>
  </si>
  <si>
    <t>Ręczne zasypywanie rowów kablowych w gruncie kategorii I-II o szerokości dna do 0,4m i głębokości do 0,6m</t>
  </si>
  <si>
    <t>Montaż przewodów uziemiających i wyrównawczych z bednarki o przekroju do 120mm2 w kanałach lub tunelach luzem</t>
  </si>
  <si>
    <t>Montaż złącza kablowego 400A - ZK-1, ZK-11 do -13</t>
  </si>
  <si>
    <t>Montaż złącza kablowego 400A  ZK-2 do -10, ZK-14 do -19</t>
  </si>
  <si>
    <t>Montaż złącza kablowego 400A - ZG2</t>
  </si>
  <si>
    <t>Montaż złącza kablowego 400A - ZG1</t>
  </si>
  <si>
    <t>Montaż złącza kablowego 400A - ZG3</t>
  </si>
  <si>
    <t>Montaż złącza kablowego 400A - rppoz - sekcja zsr</t>
  </si>
  <si>
    <t>Montaż złącza kablowego 400A - Rozdzielnice SO</t>
  </si>
  <si>
    <t>Montaż złącza kablowego 400A - K-STER</t>
  </si>
  <si>
    <t>Sprawdzenie i pomiar obwodu elektrycznego 3-fazowego niskiego napięcia</t>
  </si>
  <si>
    <t>pomiar</t>
  </si>
  <si>
    <t>Pomiary skuteczności zerowania - pierwszy pomiar</t>
  </si>
  <si>
    <t>Pomiary skuteczności zerowania - każdy następny pomiar</t>
  </si>
  <si>
    <t>Układanie kabli o masie do 1kg/m w rurach, pustakach lub kanałach zamkniętych 3xXUHAKXS 1x70</t>
  </si>
  <si>
    <t>Układanie kabli o masie do 1kg/m w rurach, pustakach lub kanałach zamkniętych NKGs FE180 PH90 2x2,5</t>
  </si>
  <si>
    <t>Przycisk awaryjnego wyłączenia suwnic</t>
  </si>
  <si>
    <t>Konstrukcja wsporcza  h=1,2m dla przeciwpożarowego w</t>
  </si>
  <si>
    <t>Bednarka stalowa ocynkowana StZn 30x4</t>
  </si>
  <si>
    <t xml:space="preserve">Kozioł oporowy samohamowny </t>
  </si>
  <si>
    <t>Wskaźniki drogowo- kolejowe</t>
  </si>
  <si>
    <t>Podbudowa z gruntu stabilizowanego spoiwem hydraulicznym zagęszczona o grubości minimum 30cm</t>
  </si>
  <si>
    <t>9.1.2 Stacja transformatorowa ST-1</t>
  </si>
  <si>
    <t>Transformator żywiczny ST1 o mocy 800kVA</t>
  </si>
  <si>
    <t>9.1.3 Stacja transformatorowa ST-2</t>
  </si>
  <si>
    <t>Kontenerowa stacja transformatorowa częścią nadziemną 321 x 251 x 278cm (lxdxh) z częścią podziemną h=90cm z instalacjami budynkowymi</t>
  </si>
  <si>
    <t>Transformator żywiczny ST2 o mocy 400kVA</t>
  </si>
  <si>
    <t>Głowice ołowiane do kabli aluminiowych do 20kV o przekroju do 120mm2</t>
  </si>
  <si>
    <t>Ręczne układanie kabli o masie do 2,0kg/m w rowach kablowych z przykryciem folią kalandrowaną YAKXs 1 x 240</t>
  </si>
  <si>
    <t>Ręczne układanie kabli o masie do 2,0kg/m w rowach kablowych z przykryciem folią kalandrowaną YAKXS 4 x 150</t>
  </si>
  <si>
    <t>Ręczne układanie kabli o masie do 2,0kg/m w rowach kablowych z przykryciem folią kalandrowaną YAKY 1 x 120</t>
  </si>
  <si>
    <t>Ręczne układanie kabli o masie do 2,0kg/m w rowach kablowych z przykryciem folią kalandrowaną YAKXS 4 x 120</t>
  </si>
  <si>
    <t>Ręczne układanie kabli o masie do 2,0kg/m w rowach kablowych z przykryciem folią kalandrowaną YAKXS 4 x 95</t>
  </si>
  <si>
    <t>Ręczne układanie kabli o masie do 2,0kg/m w rowach kablowych z przykryciem folią kalandrowaną YAKXS 4 x 70</t>
  </si>
  <si>
    <t>Ręczne układanie kabli o masie do 2,0kg/m w rowach kablowych z przykryciem folią kalandrowaną  YAKXS 4 x 35</t>
  </si>
  <si>
    <t>Ręczne układanie kabli o masie do 2,0kg/m w rowach kablowych z przykryciem folią kalandrowaną YAKXS 4 x 25</t>
  </si>
  <si>
    <t>Ręczne układanie kabli o masie do 0,5kg/m w rowach kablowych z przykryciem folią kalandrowaną  Kabel YKXS 3x6</t>
  </si>
  <si>
    <t>Ręczne układanie kabli o masie do 2,0kg/m w rowach kablowych z przykryciem folią kalandrowaną YAKXS 5 x 95</t>
  </si>
  <si>
    <t>Ręczne układanie kabli o masie do 2,0kg/m w rowach kablowych z przykryciem folią kalandrowaną YKXS 19 x 2,5</t>
  </si>
  <si>
    <t>Ręczne układanie kabli o masie do 0,5kg/m w rowach kablowych z przykryciem folią kalandrowaną Kabel energetyczny YKXS-0,6/1kV 5x4mm2</t>
  </si>
  <si>
    <t>Ręczne układanie kabli o masie do 0,5kg/m w rowach kablowych z przykryciem folią kalandrowaną Kable YKSY 7 x 2,5</t>
  </si>
  <si>
    <t>Układanie kabli o masie do 3kg/m w rurach, pustakach lub kanałach zamkniętych YAKXs 1 x 240</t>
  </si>
  <si>
    <t>Układanie kabli o masie do 3kg/m w rurach, pustakach lub kanałach zamkniętych YAKXs 1 x 185</t>
  </si>
  <si>
    <t>Układanie kabli o masie do 3kg/m w rurach, pustakach lub kanałach zamkniętych YAKXs 1 x 150</t>
  </si>
  <si>
    <t>Układanie kabli o masie do 3kg/m w rurach, pustakach lub kanałach zamkniętych YAKXS 4 x 120</t>
  </si>
  <si>
    <t>Układanie kabli o masie do 3kg/m w rurach, pustakach lub kanałach zamkniętych YAKXS 4 x 95</t>
  </si>
  <si>
    <t>Układanie kabli o masie do 1kg/m w rurach, pustakach lub kanałach zamkniętych YAKXS 4 x 70</t>
  </si>
  <si>
    <t>Układanie kabli o masie do 1kg/m w rurach, pustakach lub kanałach zamkniętych YAKXS 4 x 35</t>
  </si>
  <si>
    <t>Układanie kabli o masie do 1kg/m w rurach, pustakach lub kanałach zamkniętych YAKXS 4 x 25</t>
  </si>
  <si>
    <t>Układanie kabli o masie do 1kg/m w rurach, pustakach lub kanałach zamkniętych YKXS 5 x 6</t>
  </si>
  <si>
    <t>Układanie kabli o masie do 1kg/m w rurach, pustakach lub kanałach zamkniętych YKXS 5 x 4</t>
  </si>
  <si>
    <t>Układanie kabli o masie do 1kg/m w rurach, pustakach lub kanałach zamkniętych YKXS 3 x 6</t>
  </si>
  <si>
    <t>Układanie kabli o masie do 1kg/m w rurach, pustakach lub kanałach zamkniętych YKXS 3 x 4</t>
  </si>
  <si>
    <t>Układanie kabli o masie do 1kg/m w rurach, pustakach lub kanałach zamkniętych YKY 3 x 2,5</t>
  </si>
  <si>
    <t>Układanie kabli o masie do 1kg/m w rurach, pustakach lub kanałach zamkniętych YKXS 5 x 25</t>
  </si>
  <si>
    <t>Układanie kabli o masie do 1kg/m w rurach, pustakach lub kanałach zamkniętych Kable YKSY 7 x 2,5</t>
  </si>
  <si>
    <t>Układanie kabli o masie do 1kg/m w rurach, pustakach lub kanałach zamkniętych YAKXS 5 x 70</t>
  </si>
  <si>
    <t>Układanie kabli o masie do 1kg/m w rurach, pustakach lub kanałach zamkniętych YKXS 19 x 2,5</t>
  </si>
  <si>
    <t>Układanie kabli o masie do 1kg/m w rurach, pustakach lub kanałach zamkniętych YKY 5 x 4</t>
  </si>
  <si>
    <t>Kable zasilające miedziane YKXSżo 5x35</t>
  </si>
  <si>
    <t>Kable zasilające miedzianeNHXH-J 5x16</t>
  </si>
  <si>
    <t>Kable zasilające miedzianeNHXH-J 5x10</t>
  </si>
  <si>
    <t>Kable zasilające miedzianeNHXH-J 3x4</t>
  </si>
  <si>
    <t>Kable zasilające miedzianeNHXMHżo 3x2,5</t>
  </si>
  <si>
    <t>Kable zasilające miedzianeNHXMHżo 3x1,5</t>
  </si>
  <si>
    <t>Kable zasilające miedzianeNHXH-J 3x1,5</t>
  </si>
  <si>
    <t>Kable zasilające miedzianeHDXżo 3x2,5</t>
  </si>
  <si>
    <t>Kable zasilające miedzianeHDXżo 3x1,5</t>
  </si>
  <si>
    <r>
      <t xml:space="preserve">Zwody poziome odgromowe nienaprężane na dachu płaskim z pręta o średnicy do </t>
    </r>
    <r>
      <rPr>
        <sz val="8"/>
        <color theme="1"/>
        <rFont val="Arial"/>
        <family val="2"/>
        <charset val="238"/>
      </rPr>
      <t>8mm</t>
    </r>
  </si>
  <si>
    <t>Kable zasilające miedziane NHXH-J  5x35</t>
  </si>
  <si>
    <t>Kable zasilające miedziane YKXSżo 5x16</t>
  </si>
  <si>
    <t>Kable zasilające miedziane YKXSżo 5x6</t>
  </si>
  <si>
    <t>Kable zasilające miedziane YKXSżo 3x6</t>
  </si>
  <si>
    <t>Kable zasilające miedziane YKXSżo 5x2,5</t>
  </si>
  <si>
    <t>Kable zasilające miedziane YDYżo 3x4</t>
  </si>
  <si>
    <t>Kable zasilające miedzianeYKXSżo 3x2,5</t>
  </si>
  <si>
    <t>Kable zasilające miedzianeYDYżo 3x2,5</t>
  </si>
  <si>
    <t>Kable zasilające miedzianeYDYżo 3x1,5</t>
  </si>
  <si>
    <t>Kable miedziane YKXSżo 5x35</t>
  </si>
  <si>
    <t>Kable miedziane NHXH-J  5x35</t>
  </si>
  <si>
    <t>Kable miedziane YKXSżo 5x16</t>
  </si>
  <si>
    <t>Kable miedziane NHXH-J  5x16</t>
  </si>
  <si>
    <t>Kable miedziane YKXSżo 5x10</t>
  </si>
  <si>
    <t>Kable miedziane NHXH-J  5x10</t>
  </si>
  <si>
    <t>Kable miedziane YKXSżo 3x4</t>
  </si>
  <si>
    <t>Kable miedziane NHXH-J  3x4</t>
  </si>
  <si>
    <t>Kable miedziane YKXSżo 3x2,5</t>
  </si>
  <si>
    <t>Kable miedziane YDYżo 3x2,5</t>
  </si>
  <si>
    <t>Kable miedziane NHXMHżo 3x2,5</t>
  </si>
  <si>
    <t>Kable miedziane NHXH-J 3x2,5</t>
  </si>
  <si>
    <t>Kable miedziane YKYżo 3x1,5</t>
  </si>
  <si>
    <t>Kable miedziane YDYżo 3x1,5</t>
  </si>
  <si>
    <t>Kable miedziane NHXH-J 3x1,5</t>
  </si>
  <si>
    <t>Kable miedziane NHXMHżo 3x1,5</t>
  </si>
  <si>
    <t>Kable miedziane YKXSżo 3x1,5</t>
  </si>
  <si>
    <t>Zwody poziome odgromowe nienaprężane na dachu płaskim z pręta o średnicy do 8mm</t>
  </si>
  <si>
    <t>Kable miedziane YKYżo 5x35</t>
  </si>
  <si>
    <t>Kable miedzianeYKYżo 5x16</t>
  </si>
  <si>
    <t>Kable miedzianeYKYżo 5x4</t>
  </si>
  <si>
    <t>Kable miedzianeYKYżo 3x6</t>
  </si>
  <si>
    <t>Kable miedzianeYDYżo 3x2,5</t>
  </si>
  <si>
    <t>Kable miedzianeYDYżo 3x1,5</t>
  </si>
  <si>
    <t>Zącze teletechniczne: obudowa, switch, puszka rozdzielcza, ochronniki</t>
  </si>
  <si>
    <t>9.2.7 ZASILANIE SUWNIC</t>
  </si>
  <si>
    <t>ZASILENIE SUWNIC</t>
  </si>
  <si>
    <t>9.3 INSTALACJE TELETECHNICZNE</t>
  </si>
  <si>
    <t>9.3.1 Teren</t>
  </si>
  <si>
    <t>9.3.2 Budynek biurowy B01</t>
  </si>
  <si>
    <t>9.3.3 Budynek halowy B02</t>
  </si>
  <si>
    <t>9.3.4 Budynek techniczny B03</t>
  </si>
  <si>
    <t>9.3.5 Budynek pompowni B04</t>
  </si>
  <si>
    <t>9.3.6 Roboty towarzyszące</t>
  </si>
  <si>
    <t>9 BRANŻA TELETECHNICZNA</t>
  </si>
  <si>
    <t>BRANŻA TELETECHNICZNA</t>
  </si>
  <si>
    <t xml:space="preserve">Razem  </t>
  </si>
  <si>
    <t>Sprężąrka śrubowa wraz z automatycznym systemem sterowania:
- maksymalne nadciśnienie 11bar
- wydajnośc przy 11bar - 2,98 m3/min (179m3/h)
- moc znamionowa silnika 15,5kW</t>
  </si>
  <si>
    <t>Przepustnica kołnierzowa ręczna ze stali nierdzewnej , motylkowa PN16 DN40</t>
  </si>
  <si>
    <t>Przepustnica kołnierzowa ręczna ze stali nierdzewnej , motylkowa PN16 DN50</t>
  </si>
  <si>
    <t>Rury i kształtki wykonane ze stali odporna na korozję, chromowo-niklowo-molibdenowa X2CrNiMo17 12 2, nr 1.4404 wg DIN EN 10088, wykonana zgodnie z EN 10312, wg AISI 316L DN32</t>
  </si>
  <si>
    <t>Rury i kształtki wykonane ze stali odporna na korozję, chromowo-niklowo-molibdenowa X2CrNiMo17 12 2, nr 1.4404 wg DIN EN 10088, wykonana zgodnie z EN 10312, wg AISI 316L DN40</t>
  </si>
  <si>
    <t>Rury i kształtki wykonane ze stali odporna na korozję, chromowo-niklowo-molibdenowa X2CrNiMo17 12 2, nr 1.4404 wg DIN EN 10088, wykonana zgodnie z EN 10312, wg AISI 316L DN50</t>
  </si>
  <si>
    <t>10.5.4  Sprężarkownia</t>
  </si>
  <si>
    <t>Sprężarkownia</t>
  </si>
  <si>
    <t>10.5.5 Próby odbiorowe</t>
  </si>
  <si>
    <t>Uruchomienie sprężarek</t>
  </si>
  <si>
    <t>Kształki</t>
  </si>
  <si>
    <t>Razem</t>
  </si>
  <si>
    <t>Utylizacjat tlucznia, gleby i ziemi zanieczyszczonej</t>
  </si>
  <si>
    <t>9.4 SIEĆ TELETECHNICZNA</t>
  </si>
  <si>
    <t>9.4.1 Roboty ziemne</t>
  </si>
  <si>
    <t>9.4.2 Kanalizacja teletechniczna</t>
  </si>
  <si>
    <t>9.4.3 Kable i przewody</t>
  </si>
  <si>
    <t>9.4.4 Badania i pomiary</t>
  </si>
  <si>
    <t>Utylizacja tłucznia, gleby i ziemi zanieczyszczonej</t>
  </si>
  <si>
    <t>Wyposażenie CCTV w szafie GPD - panel światłowodowy, pigtaile, adaptery, kable krosowe, panel porządkujący</t>
  </si>
  <si>
    <t>Montaż toru</t>
  </si>
  <si>
    <t>Tor podsuwnicowy na gotowej płycie żelbetowej</t>
  </si>
  <si>
    <t xml:space="preserve">Odwodnienia liniowe szczelinowe monoblokowe klasy D400 o szerokości 300mm </t>
  </si>
  <si>
    <t>Układanie toru kolejowego na podkładach betonowych w rozstawie 0.6m  szyna 49E1</t>
  </si>
  <si>
    <t>Balastowanie torów zmontowanych na zagęszczonej warstwie tłucznia na podkładach dbetonowych</t>
  </si>
  <si>
    <t>Rejestrator do cyfrowego zapisu obrazu telewizji dozorowej 140-kanałowy (system rejestracji i nadzoru) min. 350 Mbit/s, pentaplex, 1xEthernet, 4x 16TB HDD, 1x SSD</t>
  </si>
  <si>
    <t>Zwody poziome odgromowe nienaprężane na dachu płaskim z pręta o średnicy do 8 mm</t>
  </si>
  <si>
    <t>Układanie toru kolejowego na podkładach betonowe o rozstawie normalnym</t>
  </si>
  <si>
    <t>Balastowanie torów zmontowanych na zagęszczonej warstwie tłucznia na podkładach betonowych</t>
  </si>
  <si>
    <t>Układanie toru kolejowego na podkładach betonowyh o rozstawie normalnym</t>
  </si>
  <si>
    <t>Projektor (Instalacyjny/Laser, DLP, 430W)</t>
  </si>
  <si>
    <t xml:space="preserve">kpl </t>
  </si>
  <si>
    <t>Szynowy system asekuracji, mocowany do belki kratownicowej kotwionej do dźwigarów z osprzętem uzupełniającym:
- szyna asekuracyjna mocowana do belki kratownicowej dł. 41,85 mb 
- wózek jezdny 3 szt.
- zestaw samohamowny do podpięcia szelek l=6m, 3 szt.</t>
  </si>
  <si>
    <t>Nawierzchnia z płyt prefabrykowanychv małogabarytowych</t>
  </si>
  <si>
    <t>Załącznik numer 3 do umowy: Tabela podziału ceny ryczałtowej. Zestawienie zbiorcze</t>
  </si>
  <si>
    <t>Podbudowa z betonu asfaltowego zagęszczona o grubości 12cm</t>
  </si>
  <si>
    <t>32a</t>
  </si>
  <si>
    <t>Wykolejnica pojedyncza lewa do obsługi ręcznej ze zwrotnikiem latarniowym z latarnią wykolejnicową i ciężarem</t>
  </si>
  <si>
    <t>Wykolejnica pojedyncza prawa do obsługi ręcznej ze zwrotnikiem latarniowym z latarnią wykolejnicową i ciężarem</t>
  </si>
  <si>
    <t>45a</t>
  </si>
  <si>
    <t>Umocnienie skarp kostką brukową 13-22cm na podsypce piaskowej</t>
  </si>
  <si>
    <t>Okna stalowe otwierane o powierzchni ponad 2m2 (22szt)</t>
  </si>
  <si>
    <t>Bramy stalowe przemysłowe segmentowe (4szt)</t>
  </si>
  <si>
    <t>Drzwi drewniane jednoskrzydłowe pełne (5szt)</t>
  </si>
  <si>
    <t>64a</t>
  </si>
  <si>
    <t>Słupek ochronny z rury stalowej, profil rurowy z dodatkowym wypełnieniem betonem</t>
  </si>
  <si>
    <t xml:space="preserve">Wykładzina dywanowa, pętelkowa, klejona </t>
  </si>
  <si>
    <t>Posadzki epoksydowe powłokowe o grubości 0,6mm</t>
  </si>
  <si>
    <t>Posadzki epoksydowe wylewano-szpachlowe o grubości 0,6mm</t>
  </si>
  <si>
    <t>Posadzki epoksydowe wylewano-szpachlowe antystatyczne o grubości 0,6mm</t>
  </si>
  <si>
    <t>14a</t>
  </si>
  <si>
    <t>14b</t>
  </si>
  <si>
    <t>14c</t>
  </si>
  <si>
    <t>175a</t>
  </si>
  <si>
    <t>175b</t>
  </si>
  <si>
    <t>175c</t>
  </si>
  <si>
    <t>Elektryczny przepływowy  ‎podgrzewacz  cieplej wody</t>
  </si>
  <si>
    <t xml:space="preserve">Elektryczny podgrzewacz wody 5L do zlewu </t>
  </si>
  <si>
    <t>‎Umywalka ceramiczna nablatowa</t>
  </si>
  <si>
    <t>226a</t>
  </si>
  <si>
    <t xml:space="preserve">Elektryczny przepływowy ‎podgrzewacz cieplej wody </t>
  </si>
  <si>
    <t>Rurociągi z rur stalowych cienkościennych, ocynkowanych, łączonych na zaprasowane kształtki systemowe o średnicy 15mm</t>
  </si>
  <si>
    <t>Rurociągi z rur stalowych cienkościennych, ocynkowanych, łączonych na zaprasowane kształtki systemowe o średnicy 20mm</t>
  </si>
  <si>
    <t>Rurociągi z rur stalowych cienkościennych, ocynkowanych, łączonych na zaprasowane kształtki systemowe o średnicy 25mm</t>
  </si>
  <si>
    <t>Rurociągi z rur stalowych cienkościennych, ocynkowanych, łączonych na zaprasowane kształtki systemowe o średnicy 32mm</t>
  </si>
  <si>
    <t>Rurociągi z rur stalowych cienkościennych, ocynkowanych, łączonych na zaprasowane kształtki systemowe o średnicy 50mm</t>
  </si>
  <si>
    <t>32b</t>
  </si>
  <si>
    <t>Studnie inspekcyjne z kręgów betonowych o średnicy 400mm i głębokości 2m</t>
  </si>
  <si>
    <t>Warstwa poślizgowa – 2x folia min. 0,3mm</t>
  </si>
  <si>
    <t>Kasetonowe płyty systemowe warstwowe na ruszcie stalowym</t>
  </si>
  <si>
    <t>Drzwi drewniane jednoskrzydłowe przeszklone (2szt)</t>
  </si>
  <si>
    <t>7.7a KONSTRUKCJA TYP VI</t>
  </si>
  <si>
    <t>33a</t>
  </si>
  <si>
    <t>33b</t>
  </si>
  <si>
    <t>33c</t>
  </si>
  <si>
    <t>KONSTRUKCJA TYP VI</t>
  </si>
  <si>
    <t>Warstwa główna i podbudowa z kruszywa łamanego zagęszczona o grubości 20cm
(Krotność= 2)</t>
  </si>
  <si>
    <t>Podbudowa betonowa zagęszczona o grubości 15cm</t>
  </si>
  <si>
    <t>Drenaż rurowy jednorzędowy w wykopie suchym z rur PP o średnicy 160mm</t>
  </si>
  <si>
    <t>Kanały z rur PP zgrzewanych o średnicy 110mm</t>
  </si>
  <si>
    <t>Kanały z rur PP zgrzewanych o średnicy 160mm</t>
  </si>
  <si>
    <t>Kanały z rur PP zgrzewanych o średnicy 200mm</t>
  </si>
  <si>
    <t>Kanały z rur PP zgrzewanych o średnicy 250mm</t>
  </si>
  <si>
    <t>Kanały z rur PP zgrzewanych o średnicy 315mm</t>
  </si>
  <si>
    <t>Kanały z rur PP zgrzewanych o średnicy 400mm</t>
  </si>
  <si>
    <t>Kanały z rur PP zgrzewanych o średnicy 500mm</t>
  </si>
  <si>
    <t>Kanały z rur PP zgrzewanych o średnicy 630mm</t>
  </si>
  <si>
    <t>Kanały z rur PP zgrzewanych o średnicy 800mm</t>
  </si>
  <si>
    <t>Przykanaliki z rur PCV zgrzewanych o średnicy 160mm</t>
  </si>
  <si>
    <t>Przykanaliki z rur PCV zgrzewanych o średnicy 200mm</t>
  </si>
  <si>
    <t>Ściany oporowe</t>
  </si>
  <si>
    <t>6.12.3 Ściany oporowe</t>
  </si>
  <si>
    <t>Ściana oporowa typu L1</t>
  </si>
  <si>
    <t>Ściana oporowa typu L2</t>
  </si>
  <si>
    <t>Ściana oporowa typu L3</t>
  </si>
  <si>
    <t>Ściana oporowa typu L: 100 x 90 x 12</t>
  </si>
  <si>
    <t>Ułożenie rur osłonowych R1 160( giętka, dwuwarstwowa HDPE, karbowana w środku i na zewnątrz, 450 N, czerwona)</t>
  </si>
  <si>
    <t>Rura osłonowa  R2</t>
  </si>
  <si>
    <t>Ułożenie rur osłonowych  R3 160/8 ( sztywna,  HDPE, gładka w środku, gładka na zewnątrz, czerwona)</t>
  </si>
  <si>
    <t>Rura osłonowa  R4 160/9,1 ( sztywna,  HDPE, gładka w środku, gładka na zewnątrz, czarna)</t>
  </si>
  <si>
    <r>
      <t xml:space="preserve">Przewody wieloparowe </t>
    </r>
    <r>
      <rPr>
        <b/>
        <sz val="8"/>
        <color rgb="FF00B050"/>
        <rFont val="Arial"/>
        <family val="2"/>
        <charset val="238"/>
      </rPr>
      <t>F/UTP</t>
    </r>
    <r>
      <rPr>
        <sz val="8"/>
        <color rgb="FF000000"/>
        <rFont val="Arial"/>
        <family val="2"/>
        <charset val="238"/>
      </rPr>
      <t xml:space="preserve"> o przekroju 4x2x0,5mm2 kat. 6</t>
    </r>
    <r>
      <rPr>
        <b/>
        <sz val="8"/>
        <color rgb="FF00B050"/>
        <rFont val="Arial"/>
        <family val="2"/>
        <charset val="238"/>
      </rPr>
      <t>A</t>
    </r>
  </si>
  <si>
    <r>
      <t xml:space="preserve">Przewody wieloparowe </t>
    </r>
    <r>
      <rPr>
        <b/>
        <sz val="8"/>
        <color rgb="FF00B050"/>
        <rFont val="Arial"/>
        <family val="2"/>
        <charset val="238"/>
      </rPr>
      <t>SF/FTP kat 7</t>
    </r>
  </si>
  <si>
    <t>162a</t>
  </si>
  <si>
    <t>162b</t>
  </si>
  <si>
    <t>162c</t>
  </si>
  <si>
    <t>162d</t>
  </si>
  <si>
    <t>Fundament jednostki HVAC</t>
  </si>
  <si>
    <t>Zbrojenie fundamentu jednostki HVAC</t>
  </si>
  <si>
    <t>Wiata gazów technicznych</t>
  </si>
  <si>
    <t>Zbrojenie wiaty gazów technicznych</t>
  </si>
  <si>
    <t>Stężenia dachowe i ścienne z kształtowników stalowych</t>
  </si>
  <si>
    <t>162e</t>
  </si>
  <si>
    <t>162f</t>
  </si>
  <si>
    <t>162g</t>
  </si>
  <si>
    <t>Kanał serwisowy naprawy wagonów z uszczelnieniem dylatacji</t>
  </si>
  <si>
    <t>Zbrojenie kanału serwisowego</t>
  </si>
  <si>
    <t>Kotwy stalowe torowiska kolejowego KS1</t>
  </si>
  <si>
    <t xml:space="preserve">Montaż toru bezstykowego z szyny 49E1 na długości kanalu przeglądowego w hali </t>
  </si>
  <si>
    <t>Uszczelnienie masą asfaltowo-polimerową połączeń płyt prefabrykowanych</t>
  </si>
  <si>
    <t>Balustrady wewnętrzne nierdzewne</t>
  </si>
  <si>
    <t>Wiata na gazy techniczne (budynek nr. 12)</t>
  </si>
  <si>
    <t>299a</t>
  </si>
  <si>
    <t>299b</t>
  </si>
  <si>
    <t>Kotwy z prętów stalowych mocowane chemicznie - odbojniki</t>
  </si>
  <si>
    <t>282a</t>
  </si>
  <si>
    <t>282b</t>
  </si>
  <si>
    <t>282c</t>
  </si>
  <si>
    <t>282d</t>
  </si>
  <si>
    <t>282e</t>
  </si>
  <si>
    <t>Rozdzielnica B03.RG</t>
  </si>
  <si>
    <t>Rozdzielnica B03.RP1</t>
  </si>
  <si>
    <t>Rozdzielnica B03.RP2</t>
  </si>
  <si>
    <t>Rozdzielnica B03.RK</t>
  </si>
  <si>
    <t>Rozdzielnica B03.RS</t>
  </si>
  <si>
    <t>338a</t>
  </si>
  <si>
    <t>338b</t>
  </si>
  <si>
    <t>Rozdzielnica B04.R</t>
  </si>
  <si>
    <t>Rozdzielnica R-PPOŻ</t>
  </si>
  <si>
    <t>Agregat prądotwórczy dieslowski AG1 o mocy 80kVA</t>
  </si>
  <si>
    <t>Wykonanie korytowania wraz z formowaniem i profilowaniem</t>
  </si>
  <si>
    <t>Korytowaniem wraz z formowaniem i profilowaniem</t>
  </si>
  <si>
    <t>Kompletny drenaż rurowy korytkowy z obsypką w wykopie nawodnionym z rur PCV o średnicy 160mm</t>
  </si>
  <si>
    <t>Kotwy mocujące z prętów stalowych mocowane chemicznie - torowisko</t>
  </si>
  <si>
    <t>162h</t>
  </si>
  <si>
    <t>Element szyny suwnicowej HEB 320 wraz z szyną suwnicową 50x30 i kompletem monetażowym</t>
  </si>
  <si>
    <t xml:space="preserve">Rolety okienne przeciwsłoneczne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</si>
</sst>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35" x14ac:knownFonts="1">
    <font>
      <sz val="10"/>
      <color theme="1"/>
      <name val="Arial"/>
      <family val="2"/>
    </font>
    <font>
      <b/>
      <sz val="14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theme="1"/>
      <name val="Arial"/>
      <family val="2"/>
    </font>
    <font>
      <i/>
      <sz val="10"/>
      <color rgb="FFFF0000"/>
      <name val="Arial"/>
      <family val="2"/>
      <charset val="238"/>
    </font>
    <font>
      <sz val="8"/>
      <color theme="4" tint="-0.249977111117893"/>
      <name val="Arial"/>
      <family val="2"/>
      <charset val="238"/>
    </font>
    <font>
      <b/>
      <sz val="8"/>
      <color theme="4" tint="-0.249977111117893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b/>
      <sz val="8"/>
      <name val="Arial"/>
      <family val="2"/>
      <charset val="238"/>
    </font>
    <font>
      <sz val="10"/>
      <color rgb="FF3F3F76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0"/>
      <color theme="4" tint="-0.249977111117893"/>
      <name val="Arial"/>
      <family val="2"/>
    </font>
    <font>
      <sz val="10"/>
      <color theme="1"/>
      <name val="Arial"/>
      <family val="2"/>
      <charset val="238"/>
    </font>
    <font>
      <sz val="8"/>
      <color theme="1"/>
      <name val="Arial"/>
      <family val="2"/>
    </font>
    <font>
      <b/>
      <sz val="8"/>
      <color theme="1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color rgb="FF00B05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20" fillId="8" borderId="21" applyNumberFormat="0" applyAlignment="0" applyProtection="0"/>
    <xf numFmtId="0" fontId="24" fillId="9" borderId="0" applyNumberFormat="0" applyBorder="0" applyAlignment="0" applyProtection="0"/>
    <xf numFmtId="0" fontId="25" fillId="8" borderId="21" applyNumberFormat="0" applyAlignment="0" applyProtection="0"/>
  </cellStyleXfs>
  <cellXfs count="216">
    <xf numFmtId="0" fontId="0" fillId="0" borderId="0" xfId="0"/>
    <xf numFmtId="0" fontId="2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 wrapText="1"/>
    </xf>
    <xf numFmtId="0" fontId="21" fillId="0" borderId="0" xfId="0" applyFont="1"/>
    <xf numFmtId="0" fontId="26" fillId="0" borderId="0" xfId="0" applyFont="1"/>
    <xf numFmtId="4" fontId="2" fillId="0" borderId="3" xfId="0" applyNumberFormat="1" applyFont="1" applyBorder="1" applyAlignment="1" applyProtection="1">
      <alignment horizontal="right" vertical="center" wrapText="1"/>
      <protection locked="0"/>
    </xf>
    <xf numFmtId="4" fontId="9" fillId="0" borderId="3" xfId="0" applyNumberFormat="1" applyFont="1" applyBorder="1" applyAlignment="1" applyProtection="1">
      <alignment horizontal="right" vertical="center" wrapText="1"/>
      <protection locked="0"/>
    </xf>
    <xf numFmtId="4" fontId="2" fillId="6" borderId="3" xfId="0" applyNumberFormat="1" applyFont="1" applyFill="1" applyBorder="1" applyAlignment="1" applyProtection="1">
      <alignment horizontal="right" vertical="center" wrapText="1"/>
      <protection locked="0"/>
    </xf>
    <xf numFmtId="4" fontId="23" fillId="6" borderId="3" xfId="0" applyNumberFormat="1" applyFont="1" applyFill="1" applyBorder="1" applyAlignment="1" applyProtection="1">
      <alignment horizontal="right" vertical="center" wrapText="1"/>
      <protection locked="0"/>
    </xf>
    <xf numFmtId="4" fontId="23" fillId="7" borderId="3" xfId="0" applyNumberFormat="1" applyFont="1" applyFill="1" applyBorder="1" applyAlignment="1" applyProtection="1">
      <alignment horizontal="right" vertical="center" wrapText="1"/>
      <protection locked="0"/>
    </xf>
    <xf numFmtId="4" fontId="2" fillId="6" borderId="1" xfId="0" applyNumberFormat="1" applyFont="1" applyFill="1" applyBorder="1" applyAlignment="1" applyProtection="1">
      <alignment horizontal="right" vertical="center" wrapText="1"/>
      <protection locked="0"/>
    </xf>
    <xf numFmtId="4" fontId="9" fillId="6" borderId="1" xfId="0" applyNumberFormat="1" applyFont="1" applyFill="1" applyBorder="1" applyAlignment="1" applyProtection="1">
      <alignment horizontal="right" vertical="center" wrapText="1"/>
      <protection locked="0"/>
    </xf>
    <xf numFmtId="4" fontId="23" fillId="6" borderId="1" xfId="0" applyNumberFormat="1" applyFont="1" applyFill="1" applyBorder="1" applyAlignment="1" applyProtection="1">
      <alignment horizontal="right" vertical="center" wrapText="1"/>
      <protection locked="0"/>
    </xf>
    <xf numFmtId="4" fontId="23" fillId="7" borderId="1" xfId="0" applyNumberFormat="1" applyFont="1" applyFill="1" applyBorder="1" applyAlignment="1" applyProtection="1">
      <alignment horizontal="right" vertical="center" wrapText="1"/>
      <protection locked="0"/>
    </xf>
    <xf numFmtId="4" fontId="9" fillId="7" borderId="1" xfId="0" applyNumberFormat="1" applyFont="1" applyFill="1" applyBorder="1" applyAlignment="1" applyProtection="1">
      <alignment horizontal="right" vertical="center" wrapText="1"/>
      <protection locked="0"/>
    </xf>
    <xf numFmtId="39" fontId="9" fillId="6" borderId="1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1" xfId="0" applyNumberFormat="1" applyFont="1" applyBorder="1" applyAlignment="1" applyProtection="1">
      <alignment horizontal="right" vertical="center" wrapText="1"/>
      <protection locked="0"/>
    </xf>
    <xf numFmtId="4" fontId="23" fillId="6" borderId="7" xfId="0" applyNumberFormat="1" applyFont="1" applyFill="1" applyBorder="1" applyAlignment="1" applyProtection="1">
      <alignment horizontal="right" vertical="center" wrapText="1"/>
      <protection locked="0"/>
    </xf>
    <xf numFmtId="4" fontId="9" fillId="7" borderId="7" xfId="0" applyNumberFormat="1" applyFont="1" applyFill="1" applyBorder="1" applyAlignment="1" applyProtection="1">
      <alignment horizontal="right" vertical="center" wrapText="1"/>
      <protection locked="0"/>
    </xf>
    <xf numFmtId="4" fontId="2" fillId="6" borderId="7" xfId="0" applyNumberFormat="1" applyFont="1" applyFill="1" applyBorder="1" applyAlignment="1" applyProtection="1">
      <alignment horizontal="right" vertical="center" wrapText="1"/>
      <protection locked="0"/>
    </xf>
    <xf numFmtId="4" fontId="9" fillId="0" borderId="7" xfId="0" applyNumberFormat="1" applyFont="1" applyBorder="1" applyAlignment="1" applyProtection="1">
      <alignment horizontal="right" vertical="center" wrapText="1"/>
      <protection locked="0"/>
    </xf>
    <xf numFmtId="4" fontId="9" fillId="6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6" borderId="1" xfId="0" applyNumberFormat="1" applyFont="1" applyFill="1" applyBorder="1" applyAlignment="1" applyProtection="1">
      <alignment horizontal="right" vertical="center" wrapText="1"/>
      <protection locked="0"/>
    </xf>
    <xf numFmtId="0" fontId="28" fillId="7" borderId="21" xfId="3" applyFont="1" applyFill="1" applyAlignment="1" applyProtection="1">
      <alignment horizontal="right" vertical="center" wrapText="1"/>
      <protection locked="0"/>
    </xf>
    <xf numFmtId="4" fontId="9" fillId="0" borderId="1" xfId="0" applyNumberFormat="1" applyFont="1" applyBorder="1" applyAlignment="1" applyProtection="1">
      <alignment horizontal="right" vertical="center" wrapText="1"/>
      <protection locked="0"/>
    </xf>
    <xf numFmtId="4" fontId="23" fillId="0" borderId="1" xfId="0" applyNumberFormat="1" applyFont="1" applyBorder="1" applyAlignment="1" applyProtection="1">
      <alignment horizontal="right" vertical="center" wrapText="1"/>
      <protection locked="0"/>
    </xf>
    <xf numFmtId="39" fontId="2" fillId="6" borderId="1" xfId="0" applyNumberFormat="1" applyFont="1" applyFill="1" applyBorder="1" applyAlignment="1" applyProtection="1">
      <alignment horizontal="right" vertical="center" wrapText="1"/>
      <protection locked="0"/>
    </xf>
    <xf numFmtId="4" fontId="28" fillId="7" borderId="10" xfId="0" applyNumberFormat="1" applyFont="1" applyFill="1" applyBorder="1" applyAlignment="1" applyProtection="1">
      <alignment horizontal="right" vertical="center" wrapText="1"/>
      <protection locked="0"/>
    </xf>
    <xf numFmtId="4" fontId="2" fillId="10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Protection="1"/>
    <xf numFmtId="0" fontId="33" fillId="0" borderId="0" xfId="0" applyFont="1" applyAlignment="1" applyProtection="1">
      <alignment horizontal="left"/>
    </xf>
    <xf numFmtId="0" fontId="3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9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14" fillId="0" borderId="7" xfId="0" applyFont="1" applyBorder="1" applyAlignment="1" applyProtection="1">
      <alignment horizontal="center"/>
    </xf>
    <xf numFmtId="0" fontId="2" fillId="6" borderId="10" xfId="0" applyFont="1" applyFill="1" applyBorder="1" applyAlignment="1" applyProtection="1">
      <alignment horizontal="left" vertical="center" wrapText="1"/>
    </xf>
    <xf numFmtId="39" fontId="6" fillId="7" borderId="5" xfId="0" applyNumberFormat="1" applyFont="1" applyFill="1" applyBorder="1" applyAlignment="1" applyProtection="1">
      <alignment horizontal="right" vertical="center" wrapText="1"/>
    </xf>
    <xf numFmtId="0" fontId="1" fillId="7" borderId="7" xfId="0" applyFont="1" applyFill="1" applyBorder="1" applyAlignment="1" applyProtection="1">
      <alignment vertical="center" wrapText="1"/>
    </xf>
    <xf numFmtId="0" fontId="1" fillId="0" borderId="7" xfId="0" applyFont="1" applyBorder="1" applyAlignment="1" applyProtection="1">
      <alignment vertical="center" wrapText="1"/>
    </xf>
    <xf numFmtId="0" fontId="6" fillId="6" borderId="10" xfId="0" applyFont="1" applyFill="1" applyBorder="1" applyAlignment="1" applyProtection="1">
      <alignment horizontal="left" vertical="center" wrapText="1"/>
    </xf>
    <xf numFmtId="0" fontId="2" fillId="6" borderId="11" xfId="0" applyFont="1" applyFill="1" applyBorder="1" applyAlignment="1" applyProtection="1">
      <alignment horizontal="left" vertical="center" wrapText="1"/>
    </xf>
    <xf numFmtId="39" fontId="6" fillId="7" borderId="13" xfId="0" applyNumberFormat="1" applyFont="1" applyFill="1" applyBorder="1" applyAlignment="1" applyProtection="1">
      <alignment horizontal="right" vertical="center" wrapText="1"/>
    </xf>
    <xf numFmtId="0" fontId="0" fillId="7" borderId="7" xfId="0" applyFill="1" applyBorder="1" applyProtection="1"/>
    <xf numFmtId="0" fontId="0" fillId="0" borderId="7" xfId="0" applyBorder="1" applyProtection="1"/>
    <xf numFmtId="0" fontId="2" fillId="6" borderId="7" xfId="0" applyFont="1" applyFill="1" applyBorder="1" applyAlignment="1" applyProtection="1">
      <alignment horizontal="left" vertical="center" wrapText="1"/>
    </xf>
    <xf numFmtId="39" fontId="2" fillId="6" borderId="7" xfId="0" applyNumberFormat="1" applyFont="1" applyFill="1" applyBorder="1" applyAlignment="1" applyProtection="1">
      <alignment horizontal="right" vertical="center" wrapText="1"/>
    </xf>
    <xf numFmtId="0" fontId="2" fillId="6" borderId="12" xfId="0" applyFont="1" applyFill="1" applyBorder="1" applyAlignment="1" applyProtection="1">
      <alignment horizontal="left" vertical="center" wrapText="1"/>
    </xf>
    <xf numFmtId="39" fontId="2" fillId="7" borderId="7" xfId="0" applyNumberFormat="1" applyFont="1" applyFill="1" applyBorder="1" applyAlignment="1" applyProtection="1">
      <alignment horizontal="right" vertical="center" wrapText="1"/>
    </xf>
    <xf numFmtId="0" fontId="14" fillId="0" borderId="9" xfId="0" applyFont="1" applyBorder="1" applyAlignment="1" applyProtection="1">
      <alignment horizontal="center"/>
    </xf>
    <xf numFmtId="39" fontId="2" fillId="6" borderId="9" xfId="0" applyNumberFormat="1" applyFont="1" applyFill="1" applyBorder="1" applyAlignment="1" applyProtection="1">
      <alignment horizontal="right" vertical="center" wrapText="1"/>
    </xf>
    <xf numFmtId="0" fontId="0" fillId="7" borderId="9" xfId="0" applyFill="1" applyBorder="1" applyProtection="1"/>
    <xf numFmtId="0" fontId="0" fillId="0" borderId="9" xfId="0" applyBorder="1" applyProtection="1"/>
    <xf numFmtId="0" fontId="4" fillId="4" borderId="7" xfId="0" applyFont="1" applyFill="1" applyBorder="1" applyAlignment="1" applyProtection="1">
      <alignment horizontal="right" vertical="center" wrapText="1"/>
    </xf>
    <xf numFmtId="39" fontId="7" fillId="4" borderId="7" xfId="0" applyNumberFormat="1" applyFont="1" applyFill="1" applyBorder="1" applyAlignment="1" applyProtection="1">
      <alignment horizontal="right" vertical="center" wrapText="1"/>
    </xf>
    <xf numFmtId="0" fontId="4" fillId="4" borderId="17" xfId="0" applyFont="1" applyFill="1" applyBorder="1" applyAlignment="1" applyProtection="1">
      <alignment horizontal="right" vertical="center" wrapText="1"/>
    </xf>
    <xf numFmtId="39" fontId="7" fillId="4" borderId="18" xfId="0" applyNumberFormat="1" applyFont="1" applyFill="1" applyBorder="1" applyAlignment="1" applyProtection="1">
      <alignment horizontal="right" vertical="center" wrapText="1"/>
    </xf>
    <xf numFmtId="0" fontId="4" fillId="5" borderId="1" xfId="0" applyFont="1" applyFill="1" applyBorder="1" applyAlignment="1" applyProtection="1">
      <alignment horizontal="right" vertical="center" wrapText="1"/>
    </xf>
    <xf numFmtId="0" fontId="4" fillId="5" borderId="1" xfId="0" applyFont="1" applyFill="1" applyBorder="1" applyAlignment="1" applyProtection="1">
      <alignment horizontal="left" vertical="center" wrapText="1"/>
    </xf>
    <xf numFmtId="0" fontId="4" fillId="5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right" vertical="center" wrapText="1"/>
    </xf>
    <xf numFmtId="0" fontId="2" fillId="3" borderId="3" xfId="0" applyFont="1" applyFill="1" applyBorder="1" applyAlignment="1" applyProtection="1">
      <alignment horizontal="right" vertical="center" wrapText="1"/>
    </xf>
    <xf numFmtId="39" fontId="4" fillId="3" borderId="7" xfId="0" applyNumberFormat="1" applyFont="1" applyFill="1" applyBorder="1" applyAlignment="1" applyProtection="1">
      <alignment horizontal="right" vertical="center" wrapText="1"/>
    </xf>
    <xf numFmtId="39" fontId="7" fillId="3" borderId="7" xfId="0" applyNumberFormat="1" applyFont="1" applyFill="1" applyBorder="1" applyAlignment="1" applyProtection="1">
      <alignment horizontal="right" vertical="center" wrapText="1"/>
    </xf>
    <xf numFmtId="0" fontId="23" fillId="6" borderId="1" xfId="0" applyFont="1" applyFill="1" applyBorder="1" applyAlignment="1" applyProtection="1">
      <alignment horizontal="center" vertical="center" wrapText="1"/>
    </xf>
    <xf numFmtId="0" fontId="23" fillId="7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right" vertical="center" wrapText="1"/>
    </xf>
    <xf numFmtId="0" fontId="7" fillId="2" borderId="2" xfId="0" applyFont="1" applyFill="1" applyBorder="1" applyAlignment="1" applyProtection="1">
      <alignment horizontal="right" vertical="center" wrapText="1"/>
    </xf>
    <xf numFmtId="0" fontId="4" fillId="2" borderId="19" xfId="0" applyFont="1" applyFill="1" applyBorder="1" applyAlignment="1" applyProtection="1">
      <alignment horizontal="right" vertical="center" wrapText="1"/>
    </xf>
    <xf numFmtId="39" fontId="4" fillId="2" borderId="7" xfId="0" applyNumberFormat="1" applyFont="1" applyFill="1" applyBorder="1" applyAlignment="1" applyProtection="1">
      <alignment horizontal="right" vertical="center" wrapText="1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 applyProtection="1">
      <alignment horizontal="right" vertical="center" wrapText="1"/>
      <protection locked="0"/>
    </xf>
    <xf numFmtId="0" fontId="9" fillId="6" borderId="1" xfId="0" applyFont="1" applyFill="1" applyBorder="1" applyAlignment="1" applyProtection="1">
      <alignment horizontal="left" vertical="center" wrapText="1"/>
      <protection locked="0"/>
    </xf>
    <xf numFmtId="0" fontId="9" fillId="6" borderId="1" xfId="0" applyFont="1" applyFill="1" applyBorder="1" applyAlignment="1" applyProtection="1">
      <alignment horizontal="center" vertical="center" wrapText="1"/>
      <protection locked="0"/>
    </xf>
    <xf numFmtId="0" fontId="9" fillId="6" borderId="1" xfId="0" applyFont="1" applyFill="1" applyBorder="1" applyAlignment="1" applyProtection="1">
      <alignment horizontal="right" vertical="center" wrapText="1"/>
      <protection locked="0"/>
    </xf>
    <xf numFmtId="0" fontId="23" fillId="6" borderId="1" xfId="0" applyFont="1" applyFill="1" applyBorder="1" applyAlignment="1" applyProtection="1">
      <alignment horizontal="left" vertical="center" wrapText="1"/>
      <protection locked="0"/>
    </xf>
    <xf numFmtId="0" fontId="23" fillId="6" borderId="1" xfId="0" applyFont="1" applyFill="1" applyBorder="1" applyAlignment="1" applyProtection="1">
      <alignment horizontal="center" vertical="center" wrapText="1"/>
      <protection locked="0"/>
    </xf>
    <xf numFmtId="0" fontId="23" fillId="6" borderId="1" xfId="0" applyFont="1" applyFill="1" applyBorder="1" applyAlignment="1" applyProtection="1">
      <alignment horizontal="right" vertical="center" wrapText="1"/>
      <protection locked="0"/>
    </xf>
    <xf numFmtId="0" fontId="23" fillId="7" borderId="1" xfId="0" applyFont="1" applyFill="1" applyBorder="1" applyAlignment="1" applyProtection="1">
      <alignment horizontal="left" vertical="center" wrapText="1"/>
      <protection locked="0"/>
    </xf>
    <xf numFmtId="0" fontId="23" fillId="7" borderId="1" xfId="0" applyFont="1" applyFill="1" applyBorder="1" applyAlignment="1" applyProtection="1">
      <alignment horizontal="center" vertical="center" wrapText="1"/>
      <protection locked="0"/>
    </xf>
    <xf numFmtId="0" fontId="23" fillId="7" borderId="1" xfId="0" applyFont="1" applyFill="1" applyBorder="1" applyAlignment="1" applyProtection="1">
      <alignment horizontal="right" vertical="center" wrapText="1"/>
      <protection locked="0"/>
    </xf>
    <xf numFmtId="0" fontId="2" fillId="10" borderId="1" xfId="0" applyFont="1" applyFill="1" applyBorder="1" applyAlignment="1" applyProtection="1">
      <alignment horizontal="right" vertical="center" wrapText="1"/>
    </xf>
    <xf numFmtId="39" fontId="4" fillId="3" borderId="1" xfId="0" applyNumberFormat="1" applyFont="1" applyFill="1" applyBorder="1" applyAlignment="1" applyProtection="1">
      <alignment horizontal="right" vertical="center" wrapText="1"/>
    </xf>
    <xf numFmtId="39" fontId="4" fillId="2" borderId="2" xfId="0" applyNumberFormat="1" applyFont="1" applyFill="1" applyBorder="1" applyAlignment="1" applyProtection="1">
      <alignment horizontal="right" vertical="center" wrapText="1"/>
    </xf>
    <xf numFmtId="0" fontId="2" fillId="10" borderId="1" xfId="0" applyFont="1" applyFill="1" applyBorder="1" applyAlignment="1" applyProtection="1">
      <alignment horizontal="left" vertical="center" wrapText="1"/>
      <protection locked="0"/>
    </xf>
    <xf numFmtId="0" fontId="2" fillId="10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</xf>
    <xf numFmtId="0" fontId="4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right" vertical="center" wrapText="1"/>
    </xf>
    <xf numFmtId="0" fontId="2" fillId="10" borderId="1" xfId="0" applyFont="1" applyFill="1" applyBorder="1" applyAlignment="1" applyProtection="1">
      <alignment horizontal="center" vertical="center" wrapText="1"/>
    </xf>
    <xf numFmtId="39" fontId="4" fillId="3" borderId="6" xfId="0" applyNumberFormat="1" applyFont="1" applyFill="1" applyBorder="1" applyAlignment="1" applyProtection="1">
      <alignment horizontal="right" vertical="center" wrapText="1"/>
    </xf>
    <xf numFmtId="39" fontId="4" fillId="2" borderId="16" xfId="0" applyNumberFormat="1" applyFont="1" applyFill="1" applyBorder="1" applyAlignment="1" applyProtection="1">
      <alignment horizontal="right" vertical="center" wrapText="1"/>
    </xf>
    <xf numFmtId="0" fontId="9" fillId="7" borderId="1" xfId="0" applyFont="1" applyFill="1" applyBorder="1" applyAlignment="1" applyProtection="1">
      <alignment horizontal="left" vertical="center" wrapText="1"/>
      <protection locked="0"/>
    </xf>
    <xf numFmtId="0" fontId="9" fillId="7" borderId="1" xfId="0" applyFont="1" applyFill="1" applyBorder="1" applyAlignment="1" applyProtection="1">
      <alignment horizontal="right" vertical="center" wrapText="1"/>
      <protection locked="0"/>
    </xf>
    <xf numFmtId="0" fontId="2" fillId="10" borderId="1" xfId="0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 applyProtection="1">
      <alignment horizontal="center" vertical="center" wrapText="1"/>
      <protection locked="0"/>
    </xf>
    <xf numFmtId="0" fontId="4" fillId="5" borderId="20" xfId="0" applyFont="1" applyFill="1" applyBorder="1" applyAlignment="1" applyProtection="1">
      <alignment horizontal="right" vertical="center" wrapText="1"/>
    </xf>
    <xf numFmtId="0" fontId="2" fillId="7" borderId="1" xfId="0" applyFont="1" applyFill="1" applyBorder="1" applyAlignment="1" applyProtection="1">
      <alignment horizontal="center" vertical="center" wrapText="1"/>
    </xf>
    <xf numFmtId="39" fontId="9" fillId="6" borderId="1" xfId="0" applyNumberFormat="1" applyFont="1" applyFill="1" applyBorder="1" applyAlignment="1" applyProtection="1">
      <alignment horizontal="right" vertical="center" wrapText="1"/>
    </xf>
    <xf numFmtId="39" fontId="4" fillId="3" borderId="20" xfId="0" applyNumberFormat="1" applyFont="1" applyFill="1" applyBorder="1" applyAlignment="1" applyProtection="1">
      <alignment horizontal="right" vertical="center" wrapText="1"/>
    </xf>
    <xf numFmtId="0" fontId="7" fillId="3" borderId="1" xfId="0" applyFont="1" applyFill="1" applyBorder="1" applyAlignment="1" applyProtection="1">
      <alignment horizontal="right" vertical="center" wrapText="1"/>
    </xf>
    <xf numFmtId="39" fontId="2" fillId="10" borderId="1" xfId="0" applyNumberFormat="1" applyFont="1" applyFill="1" applyBorder="1" applyAlignment="1" applyProtection="1">
      <alignment horizontal="right" vertical="center" wrapText="1"/>
    </xf>
    <xf numFmtId="0" fontId="7" fillId="5" borderId="1" xfId="0" applyFont="1" applyFill="1" applyBorder="1" applyAlignment="1" applyProtection="1">
      <alignment horizontal="left" vertical="center" wrapText="1"/>
    </xf>
    <xf numFmtId="0" fontId="6" fillId="3" borderId="1" xfId="0" applyFont="1" applyFill="1" applyBorder="1" applyAlignment="1" applyProtection="1">
      <alignment horizontal="right" vertical="center" wrapText="1"/>
    </xf>
    <xf numFmtId="39" fontId="7" fillId="3" borderId="1" xfId="0" applyNumberFormat="1" applyFont="1" applyFill="1" applyBorder="1" applyAlignment="1" applyProtection="1">
      <alignment horizontal="right" vertical="center" wrapText="1"/>
    </xf>
    <xf numFmtId="39" fontId="4" fillId="2" borderId="5" xfId="0" applyNumberFormat="1" applyFont="1" applyFill="1" applyBorder="1" applyAlignment="1" applyProtection="1">
      <alignment horizontal="right" vertical="center" wrapText="1"/>
    </xf>
    <xf numFmtId="0" fontId="23" fillId="1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39" fontId="7" fillId="2" borderId="5" xfId="0" applyNumberFormat="1" applyFont="1" applyFill="1" applyBorder="1" applyAlignment="1" applyProtection="1">
      <alignment horizontal="right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4" fillId="4" borderId="5" xfId="0" applyFont="1" applyFill="1" applyBorder="1" applyAlignment="1" applyProtection="1">
      <alignment horizontal="center"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39" fontId="2" fillId="6" borderId="1" xfId="0" applyNumberFormat="1" applyFont="1" applyFill="1" applyBorder="1" applyAlignment="1" applyProtection="1">
      <alignment horizontal="right" vertical="center" wrapText="1"/>
    </xf>
    <xf numFmtId="39" fontId="9" fillId="7" borderId="1" xfId="0" applyNumberFormat="1" applyFont="1" applyFill="1" applyBorder="1" applyAlignment="1" applyProtection="1">
      <alignment horizontal="right" vertical="center" wrapText="1"/>
    </xf>
    <xf numFmtId="0" fontId="27" fillId="0" borderId="7" xfId="0" applyFont="1" applyBorder="1" applyProtection="1"/>
    <xf numFmtId="0" fontId="4" fillId="5" borderId="3" xfId="0" applyFont="1" applyFill="1" applyBorder="1" applyAlignment="1" applyProtection="1">
      <alignment horizontal="right" vertical="center" wrapText="1"/>
    </xf>
    <xf numFmtId="0" fontId="0" fillId="0" borderId="14" xfId="0" applyBorder="1" applyProtection="1"/>
    <xf numFmtId="39" fontId="4" fillId="3" borderId="3" xfId="0" applyNumberFormat="1" applyFont="1" applyFill="1" applyBorder="1" applyAlignment="1" applyProtection="1">
      <alignment horizontal="right" vertical="center" wrapText="1"/>
    </xf>
    <xf numFmtId="0" fontId="4" fillId="5" borderId="7" xfId="0" applyFont="1" applyFill="1" applyBorder="1" applyAlignment="1" applyProtection="1">
      <alignment horizontal="right" vertical="center" wrapText="1"/>
    </xf>
    <xf numFmtId="39" fontId="4" fillId="0" borderId="3" xfId="0" applyNumberFormat="1" applyFont="1" applyBorder="1" applyAlignment="1" applyProtection="1">
      <alignment horizontal="right" vertical="center" wrapText="1"/>
    </xf>
    <xf numFmtId="39" fontId="4" fillId="0" borderId="7" xfId="0" applyNumberFormat="1" applyFont="1" applyBorder="1" applyAlignment="1" applyProtection="1">
      <alignment horizontal="right" vertical="center" wrapText="1"/>
    </xf>
    <xf numFmtId="0" fontId="4" fillId="5" borderId="8" xfId="0" applyFont="1" applyFill="1" applyBorder="1" applyAlignment="1" applyProtection="1">
      <alignment horizontal="right" vertical="center" wrapText="1"/>
    </xf>
    <xf numFmtId="0" fontId="4" fillId="5" borderId="9" xfId="0" applyFont="1" applyFill="1" applyBorder="1" applyAlignment="1" applyProtection="1">
      <alignment horizontal="right" vertical="center" wrapText="1"/>
    </xf>
    <xf numFmtId="39" fontId="4" fillId="3" borderId="22" xfId="0" applyNumberFormat="1" applyFont="1" applyFill="1" applyBorder="1" applyAlignment="1" applyProtection="1">
      <alignment horizontal="right" vertical="center" wrapText="1"/>
    </xf>
    <xf numFmtId="0" fontId="18" fillId="0" borderId="7" xfId="0" applyFont="1" applyBorder="1" applyProtection="1"/>
    <xf numFmtId="0" fontId="2" fillId="6" borderId="4" xfId="0" applyFont="1" applyFill="1" applyBorder="1" applyAlignment="1" applyProtection="1">
      <alignment horizontal="center" vertical="center" wrapText="1"/>
    </xf>
    <xf numFmtId="0" fontId="18" fillId="0" borderId="9" xfId="0" applyFont="1" applyBorder="1" applyProtection="1"/>
    <xf numFmtId="0" fontId="2" fillId="3" borderId="5" xfId="0" applyFont="1" applyFill="1" applyBorder="1" applyAlignment="1" applyProtection="1">
      <alignment horizontal="right" vertical="center" wrapText="1"/>
    </xf>
    <xf numFmtId="0" fontId="2" fillId="3" borderId="22" xfId="0" applyFont="1" applyFill="1" applyBorder="1" applyAlignment="1" applyProtection="1">
      <alignment horizontal="right" vertical="center" wrapText="1"/>
    </xf>
    <xf numFmtId="39" fontId="29" fillId="3" borderId="1" xfId="0" applyNumberFormat="1" applyFont="1" applyFill="1" applyBorder="1" applyAlignment="1" applyProtection="1">
      <alignment horizontal="right" vertical="center" wrapText="1"/>
    </xf>
    <xf numFmtId="0" fontId="16" fillId="3" borderId="7" xfId="0" applyFont="1" applyFill="1" applyBorder="1" applyAlignment="1" applyProtection="1">
      <alignment horizontal="right" vertical="center" wrapText="1"/>
    </xf>
    <xf numFmtId="0" fontId="4" fillId="5" borderId="5" xfId="0" applyFont="1" applyFill="1" applyBorder="1" applyAlignment="1" applyProtection="1">
      <alignment horizontal="right" vertical="center" wrapText="1"/>
    </xf>
    <xf numFmtId="0" fontId="17" fillId="5" borderId="13" xfId="0" applyFont="1" applyFill="1" applyBorder="1" applyAlignment="1" applyProtection="1">
      <alignment horizontal="right" vertical="center" wrapText="1"/>
    </xf>
    <xf numFmtId="0" fontId="16" fillId="3" borderId="3" xfId="0" applyFont="1" applyFill="1" applyBorder="1" applyAlignment="1" applyProtection="1">
      <alignment horizontal="right" vertical="center" wrapText="1"/>
    </xf>
    <xf numFmtId="0" fontId="0" fillId="0" borderId="27" xfId="0" applyBorder="1" applyProtection="1"/>
    <xf numFmtId="0" fontId="0" fillId="0" borderId="26" xfId="0" applyBorder="1" applyProtection="1"/>
    <xf numFmtId="0" fontId="29" fillId="5" borderId="1" xfId="0" applyFont="1" applyFill="1" applyBorder="1" applyAlignment="1" applyProtection="1">
      <alignment horizontal="left" vertical="center" wrapText="1"/>
    </xf>
    <xf numFmtId="0" fontId="2" fillId="3" borderId="4" xfId="0" applyFont="1" applyFill="1" applyBorder="1" applyAlignment="1" applyProtection="1">
      <alignment horizontal="right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 wrapText="1"/>
    </xf>
    <xf numFmtId="0" fontId="2" fillId="0" borderId="5" xfId="0" applyFont="1" applyBorder="1" applyAlignment="1" applyProtection="1">
      <alignment horizontal="right" vertical="center" wrapText="1"/>
    </xf>
    <xf numFmtId="0" fontId="12" fillId="0" borderId="15" xfId="0" applyFont="1" applyBorder="1" applyAlignment="1" applyProtection="1">
      <alignment horizontal="right" vertical="center" wrapText="1"/>
    </xf>
    <xf numFmtId="0" fontId="2" fillId="7" borderId="1" xfId="0" applyFont="1" applyFill="1" applyBorder="1" applyAlignment="1" applyProtection="1">
      <alignment horizontal="right" vertical="center" wrapText="1"/>
      <protection locked="0"/>
    </xf>
    <xf numFmtId="0" fontId="9" fillId="10" borderId="1" xfId="0" applyFont="1" applyFill="1" applyBorder="1" applyAlignment="1" applyProtection="1">
      <alignment horizontal="center" vertical="center" wrapText="1"/>
      <protection locked="0"/>
    </xf>
    <xf numFmtId="0" fontId="9" fillId="10" borderId="1" xfId="0" applyFont="1" applyFill="1" applyBorder="1" applyAlignment="1" applyProtection="1">
      <alignment horizontal="right" vertical="center" wrapText="1"/>
      <protection locked="0"/>
    </xf>
    <xf numFmtId="0" fontId="9" fillId="10" borderId="1" xfId="0" applyFont="1" applyFill="1" applyBorder="1" applyAlignment="1" applyProtection="1">
      <alignment horizontal="left" vertical="center" wrapText="1"/>
      <protection locked="0"/>
    </xf>
    <xf numFmtId="0" fontId="2" fillId="6" borderId="4" xfId="0" applyFont="1" applyFill="1" applyBorder="1" applyAlignment="1" applyProtection="1">
      <alignment horizontal="center" vertical="center" wrapText="1"/>
      <protection locked="0"/>
    </xf>
    <xf numFmtId="0" fontId="2" fillId="6" borderId="4" xfId="0" applyFont="1" applyFill="1" applyBorder="1" applyAlignment="1" applyProtection="1">
      <alignment horizontal="right" vertical="center" wrapText="1"/>
      <protection locked="0"/>
    </xf>
    <xf numFmtId="0" fontId="9" fillId="7" borderId="3" xfId="0" applyFont="1" applyFill="1" applyBorder="1" applyAlignment="1" applyProtection="1">
      <alignment horizontal="left" vertical="center" wrapText="1"/>
      <protection locked="0"/>
    </xf>
    <xf numFmtId="0" fontId="9" fillId="7" borderId="3" xfId="0" applyFont="1" applyFill="1" applyBorder="1" applyAlignment="1" applyProtection="1">
      <alignment horizontal="right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24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39" fontId="2" fillId="6" borderId="3" xfId="0" applyNumberFormat="1" applyFont="1" applyFill="1" applyBorder="1" applyAlignment="1" applyProtection="1">
      <alignment horizontal="right" vertical="center" wrapText="1"/>
    </xf>
    <xf numFmtId="39" fontId="2" fillId="6" borderId="4" xfId="0" applyNumberFormat="1" applyFont="1" applyFill="1" applyBorder="1" applyAlignment="1" applyProtection="1">
      <alignment horizontal="right" vertical="center" wrapText="1"/>
    </xf>
    <xf numFmtId="0" fontId="31" fillId="0" borderId="7" xfId="0" applyFont="1" applyBorder="1" applyProtection="1"/>
    <xf numFmtId="39" fontId="30" fillId="6" borderId="13" xfId="0" applyNumberFormat="1" applyFont="1" applyFill="1" applyBorder="1" applyAlignment="1" applyProtection="1">
      <alignment horizontal="right" vertical="center" wrapText="1"/>
    </xf>
    <xf numFmtId="39" fontId="4" fillId="3" borderId="5" xfId="0" applyNumberFormat="1" applyFont="1" applyFill="1" applyBorder="1" applyAlignment="1" applyProtection="1">
      <alignment horizontal="right" vertical="center" wrapText="1"/>
    </xf>
    <xf numFmtId="39" fontId="4" fillId="3" borderId="25" xfId="0" applyNumberFormat="1" applyFont="1" applyFill="1" applyBorder="1" applyAlignment="1" applyProtection="1">
      <alignment horizontal="right" vertical="center" wrapText="1"/>
    </xf>
    <xf numFmtId="39" fontId="4" fillId="2" borderId="22" xfId="0" applyNumberFormat="1" applyFont="1" applyFill="1" applyBorder="1" applyAlignment="1" applyProtection="1">
      <alignment horizontal="right" vertical="center" wrapText="1"/>
    </xf>
    <xf numFmtId="0" fontId="30" fillId="6" borderId="1" xfId="0" applyFont="1" applyFill="1" applyBorder="1" applyAlignment="1" applyProtection="1">
      <alignment horizontal="left" vertical="center" wrapText="1"/>
      <protection locked="0"/>
    </xf>
    <xf numFmtId="0" fontId="30" fillId="6" borderId="1" xfId="0" applyFont="1" applyFill="1" applyBorder="1" applyAlignment="1" applyProtection="1">
      <alignment horizontal="center" vertical="center" wrapText="1"/>
      <protection locked="0"/>
    </xf>
    <xf numFmtId="0" fontId="30" fillId="6" borderId="1" xfId="0" applyFont="1" applyFill="1" applyBorder="1" applyAlignment="1" applyProtection="1">
      <alignment horizontal="right" vertical="center" wrapText="1"/>
      <protection locked="0"/>
    </xf>
    <xf numFmtId="4" fontId="4" fillId="5" borderId="1" xfId="0" applyNumberFormat="1" applyFont="1" applyFill="1" applyBorder="1" applyAlignment="1" applyProtection="1">
      <alignment horizontal="right" vertical="center" wrapText="1"/>
    </xf>
    <xf numFmtId="0" fontId="2" fillId="6" borderId="7" xfId="0" applyFont="1" applyFill="1" applyBorder="1" applyAlignment="1" applyProtection="1">
      <alignment horizontal="center" vertical="center" wrapText="1"/>
    </xf>
    <xf numFmtId="0" fontId="2" fillId="6" borderId="10" xfId="0" applyFont="1" applyFill="1" applyBorder="1" applyAlignment="1" applyProtection="1">
      <alignment horizontal="center" vertical="center" wrapText="1"/>
    </xf>
    <xf numFmtId="0" fontId="22" fillId="6" borderId="1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right" vertical="center" wrapText="1"/>
    </xf>
    <xf numFmtId="0" fontId="19" fillId="5" borderId="4" xfId="0" applyFont="1" applyFill="1" applyBorder="1" applyAlignment="1" applyProtection="1">
      <alignment horizontal="left" vertical="center" wrapText="1"/>
    </xf>
    <xf numFmtId="0" fontId="11" fillId="5" borderId="4" xfId="0" applyFont="1" applyFill="1" applyBorder="1" applyAlignment="1" applyProtection="1">
      <alignment horizontal="center" vertical="center" wrapText="1"/>
    </xf>
    <xf numFmtId="0" fontId="11" fillId="5" borderId="4" xfId="0" applyFont="1" applyFill="1" applyBorder="1" applyAlignment="1" applyProtection="1">
      <alignment horizontal="right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right" vertical="center" wrapText="1"/>
    </xf>
    <xf numFmtId="0" fontId="9" fillId="3" borderId="5" xfId="0" applyFont="1" applyFill="1" applyBorder="1" applyAlignment="1" applyProtection="1">
      <alignment horizontal="right" vertical="center" wrapText="1"/>
    </xf>
    <xf numFmtId="0" fontId="13" fillId="3" borderId="5" xfId="0" applyFont="1" applyFill="1" applyBorder="1" applyAlignment="1" applyProtection="1">
      <alignment horizontal="right" vertical="center" wrapText="1"/>
    </xf>
    <xf numFmtId="0" fontId="4" fillId="3" borderId="1" xfId="0" applyFont="1" applyFill="1" applyBorder="1" applyAlignment="1" applyProtection="1">
      <alignment horizontal="right" vertical="center" wrapText="1"/>
    </xf>
    <xf numFmtId="39" fontId="4" fillId="3" borderId="4" xfId="0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 applyProtection="1">
      <alignment horizontal="right" vertical="center" wrapText="1"/>
    </xf>
    <xf numFmtId="0" fontId="4" fillId="3" borderId="5" xfId="0" applyFont="1" applyFill="1" applyBorder="1" applyAlignment="1" applyProtection="1">
      <alignment horizontal="right" vertical="center" wrapText="1"/>
    </xf>
    <xf numFmtId="39" fontId="7" fillId="3" borderId="23" xfId="0" applyNumberFormat="1" applyFont="1" applyFill="1" applyBorder="1" applyAlignment="1" applyProtection="1">
      <alignment horizontal="right" vertical="center" wrapText="1"/>
    </xf>
    <xf numFmtId="4" fontId="9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28" fillId="7" borderId="21" xfId="3" applyFont="1" applyFill="1" applyAlignment="1" applyProtection="1">
      <alignment horizontal="left" vertical="top" wrapText="1"/>
      <protection locked="0"/>
    </xf>
    <xf numFmtId="0" fontId="28" fillId="7" borderId="21" xfId="3" applyFont="1" applyFill="1" applyAlignment="1" applyProtection="1">
      <alignment horizontal="center" vertical="center" wrapText="1"/>
      <protection locked="0"/>
    </xf>
    <xf numFmtId="0" fontId="28" fillId="10" borderId="21" xfId="3" applyFont="1" applyFill="1" applyAlignment="1" applyProtection="1">
      <alignment horizontal="right" vertical="center" wrapText="1"/>
      <protection locked="0"/>
    </xf>
    <xf numFmtId="0" fontId="30" fillId="10" borderId="21" xfId="3" applyFont="1" applyFill="1" applyAlignment="1" applyProtection="1">
      <alignment horizontal="right" vertical="center" wrapText="1"/>
      <protection locked="0"/>
    </xf>
    <xf numFmtId="0" fontId="9" fillId="7" borderId="7" xfId="0" applyFont="1" applyFill="1" applyBorder="1" applyAlignment="1" applyProtection="1">
      <alignment horizontal="left" vertical="center" wrapText="1"/>
      <protection locked="0"/>
    </xf>
    <xf numFmtId="0" fontId="9" fillId="7" borderId="7" xfId="0" applyFont="1" applyFill="1" applyBorder="1" applyAlignment="1" applyProtection="1">
      <alignment horizontal="right" vertical="center" wrapText="1"/>
      <protection locked="0"/>
    </xf>
    <xf numFmtId="0" fontId="29" fillId="7" borderId="1" xfId="0" applyFont="1" applyFill="1" applyBorder="1" applyAlignment="1" applyProtection="1">
      <alignment horizontal="center" vertical="center" wrapText="1"/>
      <protection locked="0"/>
    </xf>
    <xf numFmtId="0" fontId="28" fillId="7" borderId="7" xfId="3" applyFont="1" applyFill="1" applyBorder="1" applyAlignment="1" applyProtection="1">
      <alignment horizontal="left" vertical="top" wrapText="1"/>
      <protection locked="0"/>
    </xf>
    <xf numFmtId="0" fontId="28" fillId="7" borderId="7" xfId="3" applyFont="1" applyFill="1" applyBorder="1" applyAlignment="1" applyProtection="1">
      <alignment horizontal="center" vertical="center" wrapText="1"/>
      <protection locked="0"/>
    </xf>
    <xf numFmtId="0" fontId="9" fillId="7" borderId="7" xfId="0" applyFont="1" applyFill="1" applyBorder="1" applyAlignment="1" applyProtection="1">
      <alignment horizontal="center" vertical="center" wrapText="1"/>
      <protection locked="0"/>
    </xf>
    <xf numFmtId="0" fontId="9" fillId="7" borderId="7" xfId="0" applyFont="1" applyFill="1" applyBorder="1" applyAlignment="1" applyProtection="1">
      <alignment vertical="center" wrapText="1"/>
      <protection locked="0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4" fontId="4" fillId="3" borderId="1" xfId="0" applyNumberFormat="1" applyFont="1" applyFill="1" applyBorder="1" applyAlignment="1" applyProtection="1">
      <alignment horizontal="right" vertical="center" wrapText="1"/>
    </xf>
    <xf numFmtId="0" fontId="23" fillId="0" borderId="1" xfId="0" applyFont="1" applyBorder="1" applyAlignment="1" applyProtection="1">
      <alignment horizontal="left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" fontId="23" fillId="1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6" borderId="1" xfId="0" applyFont="1" applyFill="1" applyBorder="1" applyAlignment="1" applyProtection="1">
      <alignment horizontal="left" vertical="center" wrapText="1"/>
      <protection locked="0"/>
    </xf>
    <xf numFmtId="0" fontId="23" fillId="10" borderId="1" xfId="0" applyFont="1" applyFill="1" applyBorder="1" applyAlignment="1" applyProtection="1">
      <alignment horizontal="right" vertical="center" wrapText="1"/>
      <protection locked="0"/>
    </xf>
  </cellXfs>
  <cellStyles count="6">
    <cellStyle name="Bad 2" xfId="4" xr:uid="{00000000-0005-0000-0000-000000000000}"/>
    <cellStyle name="Comma 2" xfId="2" xr:uid="{00000000-0005-0000-0000-000001000000}"/>
    <cellStyle name="Dane wejściowe" xfId="3" builtinId="20"/>
    <cellStyle name="Input 2" xfId="5" xr:uid="{00000000-0005-0000-0000-000003000000}"/>
    <cellStyle name="Normal 2" xfId="1" xr:uid="{00000000-0005-0000-0000-000005000000}"/>
    <cellStyle name="Normalny" xfId="0" builtinId="0"/>
  </cellStyles>
  <dxfs count="0"/>
  <tableStyles count="0" defaultTableStyle="TableStyleMedium2" defaultPivotStyle="PivotStyleLight16"/>
  <colors>
    <mruColors>
      <color rgb="FFFF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view="pageLayout" zoomScaleNormal="100" workbookViewId="0"/>
  </sheetViews>
  <sheetFormatPr defaultRowHeight="12.75" x14ac:dyDescent="0.2"/>
  <cols>
    <col min="1" max="1" width="5.42578125" customWidth="1"/>
    <col min="2" max="2" width="41.42578125" customWidth="1"/>
    <col min="3" max="3" width="17.42578125" customWidth="1"/>
    <col min="4" max="4" width="16.5703125" customWidth="1"/>
    <col min="5" max="5" width="14.28515625" customWidth="1"/>
    <col min="6" max="6" width="20.28515625" bestFit="1" customWidth="1"/>
  </cols>
  <sheetData>
    <row r="1" spans="1:5" x14ac:dyDescent="0.2">
      <c r="A1" s="31"/>
      <c r="B1" s="31"/>
      <c r="C1" s="31"/>
      <c r="D1" s="31"/>
      <c r="E1" s="31"/>
    </row>
    <row r="2" spans="1:5" ht="15.75" x14ac:dyDescent="0.25">
      <c r="A2" s="32" t="s">
        <v>2586</v>
      </c>
      <c r="B2" s="32"/>
      <c r="C2" s="32"/>
      <c r="D2" s="32"/>
      <c r="E2" s="32"/>
    </row>
    <row r="3" spans="1:5" x14ac:dyDescent="0.2">
      <c r="A3" s="33"/>
      <c r="B3" s="33"/>
      <c r="C3" s="33"/>
      <c r="D3" s="33"/>
      <c r="E3" s="33"/>
    </row>
    <row r="4" spans="1:5" x14ac:dyDescent="0.2">
      <c r="A4" s="31"/>
      <c r="B4" s="31"/>
      <c r="C4" s="31"/>
      <c r="D4" s="31"/>
      <c r="E4" s="31"/>
    </row>
    <row r="5" spans="1:5" ht="36" customHeight="1" x14ac:dyDescent="0.2">
      <c r="A5" s="34" t="s">
        <v>2107</v>
      </c>
      <c r="B5" s="34"/>
      <c r="C5" s="34"/>
      <c r="D5" s="34"/>
      <c r="E5" s="34"/>
    </row>
    <row r="6" spans="1:5" x14ac:dyDescent="0.2">
      <c r="A6" s="31"/>
      <c r="B6" s="31"/>
      <c r="C6" s="31"/>
      <c r="D6" s="31"/>
      <c r="E6" s="31"/>
    </row>
    <row r="7" spans="1:5" ht="18" x14ac:dyDescent="0.2">
      <c r="A7" s="35" t="s">
        <v>2105</v>
      </c>
      <c r="B7" s="36"/>
      <c r="C7" s="36"/>
      <c r="D7" s="36"/>
      <c r="E7" s="36"/>
    </row>
    <row r="8" spans="1:5" x14ac:dyDescent="0.2">
      <c r="A8" s="31"/>
      <c r="B8" s="31"/>
      <c r="C8" s="31"/>
      <c r="D8" s="31"/>
      <c r="E8" s="31"/>
    </row>
    <row r="9" spans="1:5" ht="18" x14ac:dyDescent="0.2">
      <c r="A9" s="36" t="s">
        <v>2106</v>
      </c>
      <c r="B9" s="36"/>
      <c r="C9" s="36"/>
      <c r="D9" s="36"/>
      <c r="E9" s="36"/>
    </row>
    <row r="10" spans="1:5" x14ac:dyDescent="0.2">
      <c r="A10" s="31"/>
      <c r="B10" s="31"/>
      <c r="C10" s="37"/>
      <c r="D10" s="38"/>
      <c r="E10" s="38"/>
    </row>
    <row r="11" spans="1:5" x14ac:dyDescent="0.2">
      <c r="A11" s="39"/>
      <c r="B11" s="39" t="s">
        <v>2090</v>
      </c>
      <c r="C11" s="40" t="s">
        <v>2123</v>
      </c>
      <c r="D11" s="39" t="s">
        <v>2125</v>
      </c>
      <c r="E11" s="39" t="s">
        <v>2124</v>
      </c>
    </row>
    <row r="12" spans="1:5" x14ac:dyDescent="0.2">
      <c r="A12" s="41" t="s">
        <v>2121</v>
      </c>
      <c r="B12" s="42" t="s">
        <v>7</v>
      </c>
      <c r="C12" s="43" t="s">
        <v>8</v>
      </c>
      <c r="D12" s="44">
        <v>3</v>
      </c>
      <c r="E12" s="45">
        <v>4</v>
      </c>
    </row>
    <row r="13" spans="1:5" ht="13.5" customHeight="1" x14ac:dyDescent="0.2">
      <c r="A13" s="46">
        <v>1</v>
      </c>
      <c r="B13" s="47" t="s">
        <v>2091</v>
      </c>
      <c r="C13" s="48">
        <f>'1 Remont toru'!G28</f>
        <v>0</v>
      </c>
      <c r="D13" s="49"/>
      <c r="E13" s="50"/>
    </row>
    <row r="14" spans="1:5" ht="13.15" customHeight="1" x14ac:dyDescent="0.2">
      <c r="A14" s="46">
        <v>2</v>
      </c>
      <c r="B14" s="47" t="s">
        <v>2092</v>
      </c>
      <c r="C14" s="48">
        <f>'2 Przebudowa drogi'!G39</f>
        <v>0</v>
      </c>
      <c r="D14" s="49"/>
      <c r="E14" s="50"/>
    </row>
    <row r="15" spans="1:5" ht="13.5" customHeight="1" x14ac:dyDescent="0.2">
      <c r="A15" s="46">
        <v>3</v>
      </c>
      <c r="B15" s="51" t="s">
        <v>2102</v>
      </c>
      <c r="C15" s="48">
        <f>'3 Przebudowa telekomunikacji'!G31</f>
        <v>0</v>
      </c>
      <c r="D15" s="49"/>
      <c r="E15" s="50"/>
    </row>
    <row r="16" spans="1:5" ht="12.6" customHeight="1" x14ac:dyDescent="0.2">
      <c r="A16" s="46">
        <v>4</v>
      </c>
      <c r="B16" s="51" t="s">
        <v>2103</v>
      </c>
      <c r="C16" s="48">
        <f>'4 Przebudowa  układu torowego'!G70</f>
        <v>0</v>
      </c>
      <c r="D16" s="49"/>
      <c r="E16" s="50"/>
    </row>
    <row r="17" spans="1:9" ht="15" customHeight="1" x14ac:dyDescent="0.2">
      <c r="A17" s="46">
        <v>5</v>
      </c>
      <c r="B17" s="52" t="s">
        <v>2093</v>
      </c>
      <c r="C17" s="53">
        <f>'5 Architektura'!G450</f>
        <v>0</v>
      </c>
      <c r="D17" s="54"/>
      <c r="E17" s="55"/>
    </row>
    <row r="18" spans="1:9" x14ac:dyDescent="0.2">
      <c r="A18" s="46">
        <v>6</v>
      </c>
      <c r="B18" s="56" t="s">
        <v>2094</v>
      </c>
      <c r="C18" s="57">
        <f>'6 Konstrukcja'!G351</f>
        <v>0</v>
      </c>
      <c r="D18" s="54"/>
      <c r="E18" s="55"/>
    </row>
    <row r="19" spans="1:9" x14ac:dyDescent="0.2">
      <c r="A19" s="46">
        <v>7</v>
      </c>
      <c r="B19" s="58" t="s">
        <v>2095</v>
      </c>
      <c r="C19" s="57">
        <f>'7 Drogi'!G146</f>
        <v>0</v>
      </c>
      <c r="D19" s="57">
        <f>'7 Drogi'!H146</f>
        <v>0</v>
      </c>
      <c r="E19" s="57">
        <f>'7 Drogi'!I146</f>
        <v>0</v>
      </c>
      <c r="G19" s="2"/>
      <c r="H19" s="2"/>
      <c r="I19" s="2"/>
    </row>
    <row r="20" spans="1:9" x14ac:dyDescent="0.2">
      <c r="A20" s="46">
        <v>8</v>
      </c>
      <c r="B20" s="58" t="s">
        <v>2096</v>
      </c>
      <c r="C20" s="59">
        <f>'8 Sanitarna'!G390</f>
        <v>0</v>
      </c>
      <c r="D20" s="59">
        <f>'8 Sanitarna'!H390</f>
        <v>0</v>
      </c>
      <c r="E20" s="59">
        <f>'8 Sanitarna'!I390</f>
        <v>0</v>
      </c>
    </row>
    <row r="21" spans="1:9" x14ac:dyDescent="0.2">
      <c r="A21" s="46">
        <v>9</v>
      </c>
      <c r="B21" s="47" t="s">
        <v>2097</v>
      </c>
      <c r="C21" s="57">
        <f>'9 Elektryczna i Niskie prady'!G601</f>
        <v>0</v>
      </c>
      <c r="D21" s="54"/>
      <c r="E21" s="55"/>
    </row>
    <row r="22" spans="1:9" x14ac:dyDescent="0.2">
      <c r="A22" s="46">
        <v>10</v>
      </c>
      <c r="B22" s="47" t="s">
        <v>2098</v>
      </c>
      <c r="C22" s="57">
        <f>'10 HVAC'!G744</f>
        <v>0</v>
      </c>
      <c r="D22" s="54"/>
      <c r="E22" s="55"/>
    </row>
    <row r="23" spans="1:9" x14ac:dyDescent="0.2">
      <c r="A23" s="46">
        <v>11</v>
      </c>
      <c r="B23" s="47" t="s">
        <v>2099</v>
      </c>
      <c r="C23" s="57">
        <f>'11 Hydrotechniczna'!G28</f>
        <v>0</v>
      </c>
      <c r="D23" s="54"/>
      <c r="E23" s="55"/>
    </row>
    <row r="24" spans="1:9" x14ac:dyDescent="0.2">
      <c r="A24" s="60">
        <v>12</v>
      </c>
      <c r="B24" s="52" t="s">
        <v>2100</v>
      </c>
      <c r="C24" s="61">
        <f>'12 Kolej'!G61</f>
        <v>0</v>
      </c>
      <c r="D24" s="62"/>
      <c r="E24" s="63"/>
    </row>
    <row r="25" spans="1:9" x14ac:dyDescent="0.2">
      <c r="A25" s="64"/>
      <c r="B25" s="64" t="s">
        <v>2122</v>
      </c>
      <c r="C25" s="65">
        <f>SUM(C13:C24)</f>
        <v>0</v>
      </c>
      <c r="D25" s="65">
        <f>SUM(D14:D24)</f>
        <v>0</v>
      </c>
      <c r="E25" s="65">
        <f>SUM(E14:E24)</f>
        <v>0</v>
      </c>
    </row>
    <row r="26" spans="1:9" x14ac:dyDescent="0.2">
      <c r="A26" s="31"/>
      <c r="B26" s="31"/>
      <c r="C26" s="31"/>
      <c r="D26" s="31"/>
      <c r="E26" s="31"/>
    </row>
    <row r="27" spans="1:9" x14ac:dyDescent="0.2">
      <c r="A27" s="31"/>
      <c r="B27" s="31"/>
      <c r="C27" s="31"/>
      <c r="D27" s="31"/>
      <c r="E27" s="31"/>
    </row>
    <row r="28" spans="1:9" ht="13.5" thickBot="1" x14ac:dyDescent="0.25">
      <c r="A28" s="31"/>
      <c r="B28" s="31"/>
      <c r="C28" s="31"/>
      <c r="D28" s="31"/>
      <c r="E28" s="31"/>
    </row>
    <row r="29" spans="1:9" ht="13.5" thickBot="1" x14ac:dyDescent="0.25">
      <c r="A29" s="31"/>
      <c r="B29" s="31"/>
      <c r="C29" s="31"/>
      <c r="D29" s="66" t="s">
        <v>2563</v>
      </c>
      <c r="E29" s="67">
        <f>SUM(C25:E25)</f>
        <v>0</v>
      </c>
    </row>
    <row r="30" spans="1:9" x14ac:dyDescent="0.2">
      <c r="A30" s="31"/>
      <c r="B30" s="31"/>
      <c r="C30" s="31"/>
      <c r="D30" s="31"/>
      <c r="E30" s="31"/>
    </row>
    <row r="31" spans="1:9" x14ac:dyDescent="0.2">
      <c r="A31" s="31"/>
      <c r="B31" s="31"/>
      <c r="C31" s="31"/>
      <c r="D31" s="31"/>
      <c r="E31" s="31"/>
    </row>
    <row r="32" spans="1:9" ht="13.15" customHeight="1" x14ac:dyDescent="0.2">
      <c r="A32" s="31"/>
      <c r="B32" s="31"/>
      <c r="C32" s="31"/>
      <c r="D32" s="31"/>
      <c r="E32" s="31"/>
    </row>
    <row r="33" spans="1:5" x14ac:dyDescent="0.2">
      <c r="A33" s="31"/>
      <c r="B33" s="31"/>
      <c r="C33" s="31"/>
      <c r="D33" s="31"/>
      <c r="E33" s="31"/>
    </row>
    <row r="34" spans="1:5" x14ac:dyDescent="0.2">
      <c r="A34" s="31"/>
      <c r="B34" s="31"/>
      <c r="C34" s="31"/>
      <c r="D34" s="31"/>
      <c r="E34" s="31"/>
    </row>
    <row r="35" spans="1:5" x14ac:dyDescent="0.2">
      <c r="A35" s="31"/>
      <c r="B35" s="31"/>
      <c r="C35" s="31"/>
      <c r="D35" s="31"/>
      <c r="E35" s="31"/>
    </row>
    <row r="36" spans="1:5" x14ac:dyDescent="0.2">
      <c r="A36" s="31"/>
      <c r="B36" s="31"/>
      <c r="C36" s="31"/>
      <c r="D36" s="31"/>
      <c r="E36" s="31"/>
    </row>
  </sheetData>
  <sheetProtection algorithmName="SHA-512" hashValue="iqjxCi5u+lLqY/WfaAQgDZXcGC1WIbzXDg5hJM6FcJDhHLfrUKBrBze/1zjWirmwWEbkG6dImZtyzpW+1iREtw==" saltValue="WUfk99ALMnJOdU9FQOumMg==" spinCount="100000" sheet="1" objects="1" scenarios="1"/>
  <mergeCells count="4">
    <mergeCell ref="A5:E5"/>
    <mergeCell ref="A9:E9"/>
    <mergeCell ref="A7:E7"/>
    <mergeCell ref="A2:E2"/>
  </mergeCells>
  <pageMargins left="0.70866141732283472" right="0.70866141732283472" top="0.94488188976377963" bottom="0.74803149606299213" header="0.31496062992125984" footer="0.31496062992125984"/>
  <pageSetup paperSize="9" scale="93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view="pageLayout" zoomScaleNormal="100" workbookViewId="0">
      <selection activeCell="A8" sqref="A8"/>
    </sheetView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5" width="9.28515625" customWidth="1"/>
    <col min="6" max="6" width="10.5703125" customWidth="1"/>
    <col min="7" max="7" width="13.285156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7.649999999999999" customHeight="1" x14ac:dyDescent="0.2">
      <c r="A2" s="36" t="s">
        <v>2105</v>
      </c>
      <c r="B2" s="35"/>
      <c r="C2" s="35"/>
      <c r="D2" s="35"/>
      <c r="E2" s="35"/>
      <c r="F2" s="35"/>
      <c r="G2" s="35"/>
    </row>
    <row r="3" spans="1:7" ht="17.649999999999999" customHeight="1" x14ac:dyDescent="0.2">
      <c r="A3" s="35" t="s">
        <v>2108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7" x14ac:dyDescent="0.2">
      <c r="A6" s="41" t="s">
        <v>7</v>
      </c>
      <c r="B6" s="41" t="s">
        <v>8</v>
      </c>
      <c r="C6" s="41" t="s">
        <v>9</v>
      </c>
      <c r="D6" s="41" t="s">
        <v>10</v>
      </c>
      <c r="E6" s="41" t="s">
        <v>11</v>
      </c>
      <c r="F6" s="41" t="s">
        <v>12</v>
      </c>
      <c r="G6" s="41" t="s">
        <v>13</v>
      </c>
    </row>
    <row r="7" spans="1:7" x14ac:dyDescent="0.2">
      <c r="A7" s="68"/>
      <c r="B7" s="68"/>
      <c r="C7" s="69" t="s">
        <v>2080</v>
      </c>
      <c r="D7" s="70"/>
      <c r="E7" s="68"/>
      <c r="F7" s="68"/>
      <c r="G7" s="68"/>
    </row>
    <row r="8" spans="1:7" ht="22.5" x14ac:dyDescent="0.2">
      <c r="A8" s="71" t="s">
        <v>7</v>
      </c>
      <c r="B8" s="71" t="s">
        <v>1952</v>
      </c>
      <c r="C8" s="82" t="s">
        <v>1953</v>
      </c>
      <c r="D8" s="83" t="s">
        <v>469</v>
      </c>
      <c r="E8" s="84">
        <v>0.03</v>
      </c>
      <c r="F8" s="6"/>
      <c r="G8" s="57">
        <f>ROUND(E8*F8,2)</f>
        <v>0</v>
      </c>
    </row>
    <row r="9" spans="1:7" ht="22.5" x14ac:dyDescent="0.2">
      <c r="A9" s="71" t="s">
        <v>8</v>
      </c>
      <c r="B9" s="71" t="s">
        <v>1958</v>
      </c>
      <c r="C9" s="85" t="s">
        <v>2335</v>
      </c>
      <c r="D9" s="86" t="s">
        <v>382</v>
      </c>
      <c r="E9" s="87">
        <v>3.6</v>
      </c>
      <c r="F9" s="7"/>
      <c r="G9" s="57">
        <f>ROUND(E9*F9,2)</f>
        <v>0</v>
      </c>
    </row>
    <row r="10" spans="1:7" x14ac:dyDescent="0.2">
      <c r="A10" s="72"/>
      <c r="B10" s="72"/>
      <c r="C10" s="72" t="s">
        <v>1959</v>
      </c>
      <c r="D10" s="72"/>
      <c r="E10" s="72"/>
      <c r="F10" s="73"/>
      <c r="G10" s="74">
        <f>SUM(G8:G9)</f>
        <v>0</v>
      </c>
    </row>
    <row r="11" spans="1:7" x14ac:dyDescent="0.2">
      <c r="A11" s="68"/>
      <c r="B11" s="68"/>
      <c r="C11" s="69" t="s">
        <v>2081</v>
      </c>
      <c r="D11" s="70"/>
      <c r="E11" s="68"/>
      <c r="F11" s="68"/>
      <c r="G11" s="68"/>
    </row>
    <row r="12" spans="1:7" ht="33.75" x14ac:dyDescent="0.2">
      <c r="A12" s="71" t="s">
        <v>9</v>
      </c>
      <c r="B12" s="71" t="s">
        <v>452</v>
      </c>
      <c r="C12" s="82" t="s">
        <v>453</v>
      </c>
      <c r="D12" s="83" t="s">
        <v>66</v>
      </c>
      <c r="E12" s="84">
        <v>71.7</v>
      </c>
      <c r="F12" s="8"/>
      <c r="G12" s="57">
        <f>ROUND(E12*F12,2)</f>
        <v>0</v>
      </c>
    </row>
    <row r="13" spans="1:7" ht="33.75" x14ac:dyDescent="0.2">
      <c r="A13" s="71" t="s">
        <v>10</v>
      </c>
      <c r="B13" s="71" t="s">
        <v>472</v>
      </c>
      <c r="C13" s="82" t="s">
        <v>473</v>
      </c>
      <c r="D13" s="83" t="s">
        <v>66</v>
      </c>
      <c r="E13" s="84">
        <v>71.7</v>
      </c>
      <c r="F13" s="8"/>
      <c r="G13" s="57">
        <f t="shared" ref="G13:G15" si="0">ROUND(E13*F13,2)</f>
        <v>0</v>
      </c>
    </row>
    <row r="14" spans="1:7" ht="33.75" x14ac:dyDescent="0.2">
      <c r="A14" s="71" t="s">
        <v>11</v>
      </c>
      <c r="B14" s="71" t="s">
        <v>1962</v>
      </c>
      <c r="C14" s="82" t="s">
        <v>1963</v>
      </c>
      <c r="D14" s="83" t="s">
        <v>15</v>
      </c>
      <c r="E14" s="84">
        <v>198.3</v>
      </c>
      <c r="F14" s="8"/>
      <c r="G14" s="57">
        <f>ROUND(E14*F14,2)</f>
        <v>0</v>
      </c>
    </row>
    <row r="15" spans="1:7" ht="33.75" x14ac:dyDescent="0.2">
      <c r="A15" s="71" t="s">
        <v>12</v>
      </c>
      <c r="B15" s="71" t="s">
        <v>199</v>
      </c>
      <c r="C15" s="82" t="s">
        <v>2564</v>
      </c>
      <c r="D15" s="83" t="s">
        <v>382</v>
      </c>
      <c r="E15" s="84">
        <v>107.55</v>
      </c>
      <c r="F15" s="8"/>
      <c r="G15" s="57">
        <f>ROUND(E15*F15,2)</f>
        <v>0</v>
      </c>
    </row>
    <row r="16" spans="1:7" x14ac:dyDescent="0.2">
      <c r="A16" s="72"/>
      <c r="B16" s="72"/>
      <c r="C16" s="72" t="s">
        <v>649</v>
      </c>
      <c r="D16" s="72"/>
      <c r="E16" s="72"/>
      <c r="F16" s="73"/>
      <c r="G16" s="75">
        <f>SUM(G12:G15)</f>
        <v>0</v>
      </c>
    </row>
    <row r="17" spans="1:7" x14ac:dyDescent="0.2">
      <c r="A17" s="68"/>
      <c r="B17" s="68"/>
      <c r="C17" s="69" t="s">
        <v>2082</v>
      </c>
      <c r="D17" s="70"/>
      <c r="E17" s="68"/>
      <c r="F17" s="68"/>
      <c r="G17" s="68"/>
    </row>
    <row r="18" spans="1:7" ht="22.5" x14ac:dyDescent="0.2">
      <c r="A18" s="71" t="s">
        <v>13</v>
      </c>
      <c r="B18" s="71" t="s">
        <v>401</v>
      </c>
      <c r="C18" s="82" t="s">
        <v>578</v>
      </c>
      <c r="D18" s="83" t="s">
        <v>15</v>
      </c>
      <c r="E18" s="84">
        <v>150</v>
      </c>
      <c r="F18" s="8"/>
      <c r="G18" s="57">
        <f>ROUND(E18*F18,2)</f>
        <v>0</v>
      </c>
    </row>
    <row r="19" spans="1:7" ht="33.75" x14ac:dyDescent="0.2">
      <c r="A19" s="71" t="s">
        <v>27</v>
      </c>
      <c r="B19" s="71" t="s">
        <v>1965</v>
      </c>
      <c r="C19" s="82" t="s">
        <v>1966</v>
      </c>
      <c r="D19" s="83" t="s">
        <v>66</v>
      </c>
      <c r="E19" s="84">
        <v>28.2</v>
      </c>
      <c r="F19" s="8"/>
      <c r="G19" s="57">
        <f>ROUND(E19*F19,2)</f>
        <v>0</v>
      </c>
    </row>
    <row r="20" spans="1:7" x14ac:dyDescent="0.2">
      <c r="A20" s="72"/>
      <c r="B20" s="72"/>
      <c r="C20" s="72" t="s">
        <v>1967</v>
      </c>
      <c r="D20" s="72"/>
      <c r="E20" s="72"/>
      <c r="F20" s="73"/>
      <c r="G20" s="75">
        <f>SUM(G18:G19)</f>
        <v>0</v>
      </c>
    </row>
    <row r="21" spans="1:7" x14ac:dyDescent="0.2">
      <c r="A21" s="68"/>
      <c r="B21" s="68"/>
      <c r="C21" s="69" t="s">
        <v>2083</v>
      </c>
      <c r="D21" s="70"/>
      <c r="E21" s="68"/>
      <c r="F21" s="68"/>
      <c r="G21" s="68"/>
    </row>
    <row r="22" spans="1:7" ht="33.75" x14ac:dyDescent="0.2">
      <c r="A22" s="76" t="s">
        <v>30</v>
      </c>
      <c r="B22" s="76" t="s">
        <v>1965</v>
      </c>
      <c r="C22" s="88" t="s">
        <v>1968</v>
      </c>
      <c r="D22" s="89" t="s">
        <v>66</v>
      </c>
      <c r="E22" s="90">
        <v>22.8</v>
      </c>
      <c r="F22" s="9"/>
      <c r="G22" s="57">
        <f>ROUND(E22*F22,2)</f>
        <v>0</v>
      </c>
    </row>
    <row r="23" spans="1:7" ht="22.5" x14ac:dyDescent="0.2">
      <c r="A23" s="77" t="s">
        <v>33</v>
      </c>
      <c r="B23" s="77" t="s">
        <v>1969</v>
      </c>
      <c r="C23" s="91" t="s">
        <v>2581</v>
      </c>
      <c r="D23" s="92" t="s">
        <v>469</v>
      </c>
      <c r="E23" s="93">
        <v>0.03</v>
      </c>
      <c r="F23" s="10"/>
      <c r="G23" s="57">
        <f t="shared" ref="G23:G26" si="1">ROUND(E23*F23,2)</f>
        <v>0</v>
      </c>
    </row>
    <row r="24" spans="1:7" ht="33.75" x14ac:dyDescent="0.2">
      <c r="A24" s="77" t="s">
        <v>36</v>
      </c>
      <c r="B24" s="77" t="s">
        <v>1975</v>
      </c>
      <c r="C24" s="91" t="s">
        <v>2580</v>
      </c>
      <c r="D24" s="92" t="s">
        <v>66</v>
      </c>
      <c r="E24" s="93">
        <v>28.29</v>
      </c>
      <c r="F24" s="10"/>
      <c r="G24" s="57">
        <f t="shared" si="1"/>
        <v>0</v>
      </c>
    </row>
    <row r="25" spans="1:7" ht="22.5" x14ac:dyDescent="0.2">
      <c r="A25" s="76" t="s">
        <v>39</v>
      </c>
      <c r="B25" s="76" t="s">
        <v>1980</v>
      </c>
      <c r="C25" s="88" t="s">
        <v>1981</v>
      </c>
      <c r="D25" s="89" t="s">
        <v>14</v>
      </c>
      <c r="E25" s="90">
        <v>10</v>
      </c>
      <c r="F25" s="9"/>
      <c r="G25" s="57">
        <f t="shared" si="1"/>
        <v>0</v>
      </c>
    </row>
    <row r="26" spans="1:7" ht="22.5" x14ac:dyDescent="0.2">
      <c r="A26" s="71" t="s">
        <v>42</v>
      </c>
      <c r="B26" s="71" t="s">
        <v>1982</v>
      </c>
      <c r="C26" s="82" t="s">
        <v>1983</v>
      </c>
      <c r="D26" s="83" t="s">
        <v>469</v>
      </c>
      <c r="E26" s="84">
        <v>0.03</v>
      </c>
      <c r="F26" s="8"/>
      <c r="G26" s="57">
        <f>ROUND(E26*F26,2)</f>
        <v>0</v>
      </c>
    </row>
    <row r="27" spans="1:7" ht="13.5" thickBot="1" x14ac:dyDescent="0.25">
      <c r="A27" s="72"/>
      <c r="B27" s="72"/>
      <c r="C27" s="72" t="s">
        <v>1988</v>
      </c>
      <c r="D27" s="72"/>
      <c r="E27" s="72"/>
      <c r="F27" s="73"/>
      <c r="G27" s="75">
        <f>SUM(G22:G26)</f>
        <v>0</v>
      </c>
    </row>
    <row r="28" spans="1:7" x14ac:dyDescent="0.2">
      <c r="A28" s="78"/>
      <c r="B28" s="78"/>
      <c r="C28" s="79" t="s">
        <v>2101</v>
      </c>
      <c r="D28" s="78"/>
      <c r="E28" s="78"/>
      <c r="F28" s="80"/>
      <c r="G28" s="81">
        <f>SUM(G10+G16+G20+G27)</f>
        <v>0</v>
      </c>
    </row>
    <row r="29" spans="1:7" x14ac:dyDescent="0.2">
      <c r="A29" s="31"/>
      <c r="B29" s="31"/>
      <c r="C29" s="31"/>
      <c r="D29" s="31"/>
      <c r="E29" s="31"/>
      <c r="F29" s="31"/>
      <c r="G29" s="31"/>
    </row>
    <row r="30" spans="1:7" x14ac:dyDescent="0.2">
      <c r="A30" s="31"/>
      <c r="B30" s="31"/>
      <c r="C30" s="31"/>
      <c r="D30" s="31"/>
      <c r="E30" s="31"/>
      <c r="F30" s="31"/>
      <c r="G30" s="31"/>
    </row>
    <row r="31" spans="1:7" x14ac:dyDescent="0.2">
      <c r="A31" s="31"/>
      <c r="B31" s="31"/>
      <c r="C31" s="31"/>
      <c r="D31" s="31"/>
      <c r="E31" s="31"/>
      <c r="F31" s="31"/>
      <c r="G31" s="31"/>
    </row>
    <row r="32" spans="1:7" x14ac:dyDescent="0.2">
      <c r="A32" s="31"/>
      <c r="B32" s="31"/>
      <c r="C32" s="31"/>
      <c r="D32" s="31"/>
      <c r="E32" s="31"/>
      <c r="F32" s="31"/>
      <c r="G32" s="31"/>
    </row>
    <row r="33" spans="1:7" x14ac:dyDescent="0.2">
      <c r="A33" s="31"/>
      <c r="B33" s="31"/>
      <c r="C33" s="31"/>
      <c r="D33" s="31"/>
      <c r="E33" s="31"/>
      <c r="F33" s="31"/>
      <c r="G33" s="31"/>
    </row>
    <row r="34" spans="1:7" x14ac:dyDescent="0.2">
      <c r="A34" s="31"/>
      <c r="B34" s="31"/>
      <c r="C34" s="31"/>
      <c r="D34" s="31"/>
      <c r="E34" s="31"/>
      <c r="F34" s="31"/>
      <c r="G34" s="31"/>
    </row>
    <row r="35" spans="1:7" x14ac:dyDescent="0.2">
      <c r="A35" s="31"/>
      <c r="B35" s="31"/>
      <c r="C35" s="31"/>
      <c r="D35" s="31"/>
      <c r="E35" s="31"/>
      <c r="F35" s="31"/>
      <c r="G35" s="31"/>
    </row>
    <row r="36" spans="1:7" x14ac:dyDescent="0.2">
      <c r="A36" s="31"/>
      <c r="B36" s="31"/>
      <c r="C36" s="31"/>
      <c r="D36" s="31"/>
      <c r="E36" s="31"/>
      <c r="F36" s="31"/>
      <c r="G36" s="31"/>
    </row>
    <row r="37" spans="1:7" x14ac:dyDescent="0.2">
      <c r="A37" s="31"/>
      <c r="B37" s="31"/>
      <c r="C37" s="31"/>
      <c r="D37" s="31"/>
      <c r="E37" s="31"/>
      <c r="F37" s="31"/>
      <c r="G37" s="31"/>
    </row>
    <row r="38" spans="1:7" x14ac:dyDescent="0.2">
      <c r="A38" s="31"/>
      <c r="B38" s="31"/>
      <c r="C38" s="31"/>
      <c r="D38" s="31"/>
      <c r="E38" s="31"/>
      <c r="F38" s="31"/>
      <c r="G38" s="31"/>
    </row>
    <row r="39" spans="1:7" x14ac:dyDescent="0.2">
      <c r="A39" s="31"/>
      <c r="B39" s="31"/>
      <c r="C39" s="31"/>
      <c r="D39" s="31"/>
      <c r="E39" s="31"/>
      <c r="F39" s="31"/>
      <c r="G39" s="31"/>
    </row>
    <row r="40" spans="1:7" x14ac:dyDescent="0.2">
      <c r="A40" s="31"/>
      <c r="B40" s="31"/>
      <c r="C40" s="31"/>
      <c r="D40" s="31"/>
      <c r="E40" s="31"/>
      <c r="F40" s="31"/>
      <c r="G40" s="31"/>
    </row>
  </sheetData>
  <sheetProtection algorithmName="SHA-512" hashValue="wHi2nWVo42jNpic2mbiRFblwt7nuNjwtHUspczni+jD/fAhgyTx6qjtAoXNHV7gnIpE2X/bpL1Zt2exvkodzcA==" saltValue="DUTfJDUKpnsDTewGNvIinw==" spinCount="100000" sheet="1" objects="1" scenarios="1"/>
  <mergeCells count="2">
    <mergeCell ref="A2:G2"/>
    <mergeCell ref="A3:G3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8"/>
  <sheetViews>
    <sheetView view="pageLayout" zoomScaleNormal="100" workbookViewId="0"/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6" width="9.28515625" customWidth="1"/>
    <col min="7" max="7" width="11.425781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8" x14ac:dyDescent="0.2">
      <c r="A2" s="36" t="s">
        <v>2105</v>
      </c>
      <c r="B2" s="35"/>
      <c r="C2" s="35"/>
      <c r="D2" s="35"/>
      <c r="E2" s="35"/>
      <c r="F2" s="35"/>
      <c r="G2" s="35"/>
    </row>
    <row r="3" spans="1:7" ht="18" x14ac:dyDescent="0.2">
      <c r="A3" s="35" t="s">
        <v>2109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7" x14ac:dyDescent="0.2">
      <c r="A6" s="41" t="s">
        <v>7</v>
      </c>
      <c r="B6" s="41" t="s">
        <v>8</v>
      </c>
      <c r="C6" s="41" t="s">
        <v>9</v>
      </c>
      <c r="D6" s="41" t="s">
        <v>10</v>
      </c>
      <c r="E6" s="41" t="s">
        <v>11</v>
      </c>
      <c r="F6" s="41" t="s">
        <v>12</v>
      </c>
      <c r="G6" s="41" t="s">
        <v>13</v>
      </c>
    </row>
    <row r="7" spans="1:7" x14ac:dyDescent="0.2">
      <c r="A7" s="68"/>
      <c r="B7" s="68"/>
      <c r="C7" s="69" t="s">
        <v>2064</v>
      </c>
      <c r="D7" s="70"/>
      <c r="E7" s="68"/>
      <c r="F7" s="68"/>
      <c r="G7" s="68"/>
    </row>
    <row r="8" spans="1:7" ht="33.75" x14ac:dyDescent="0.2">
      <c r="A8" s="71">
        <v>1</v>
      </c>
      <c r="B8" s="71" t="s">
        <v>391</v>
      </c>
      <c r="C8" s="82" t="s">
        <v>392</v>
      </c>
      <c r="D8" s="83" t="s">
        <v>393</v>
      </c>
      <c r="E8" s="84">
        <v>0.08</v>
      </c>
      <c r="F8" s="11"/>
      <c r="G8" s="57">
        <f>ROUND(E8*F8,2)</f>
        <v>0</v>
      </c>
    </row>
    <row r="9" spans="1:7" ht="33.75" x14ac:dyDescent="0.2">
      <c r="A9" s="71">
        <v>2</v>
      </c>
      <c r="B9" s="71" t="s">
        <v>543</v>
      </c>
      <c r="C9" s="82" t="s">
        <v>544</v>
      </c>
      <c r="D9" s="83" t="s">
        <v>15</v>
      </c>
      <c r="E9" s="84">
        <v>830</v>
      </c>
      <c r="F9" s="11"/>
      <c r="G9" s="57">
        <f t="shared" ref="G9:G16" si="0">ROUND(E9*F9,2)</f>
        <v>0</v>
      </c>
    </row>
    <row r="10" spans="1:7" ht="33.75" x14ac:dyDescent="0.2">
      <c r="A10" s="71">
        <v>3</v>
      </c>
      <c r="B10" s="71" t="s">
        <v>430</v>
      </c>
      <c r="C10" s="82" t="s">
        <v>545</v>
      </c>
      <c r="D10" s="83" t="s">
        <v>66</v>
      </c>
      <c r="E10" s="84">
        <v>249</v>
      </c>
      <c r="F10" s="11"/>
      <c r="G10" s="57">
        <f t="shared" si="0"/>
        <v>0</v>
      </c>
    </row>
    <row r="11" spans="1:7" ht="33.75" x14ac:dyDescent="0.2">
      <c r="A11" s="71">
        <v>4</v>
      </c>
      <c r="B11" s="71" t="s">
        <v>394</v>
      </c>
      <c r="C11" s="82" t="s">
        <v>395</v>
      </c>
      <c r="D11" s="83" t="s">
        <v>66</v>
      </c>
      <c r="E11" s="84">
        <v>85</v>
      </c>
      <c r="F11" s="11"/>
      <c r="G11" s="57">
        <f t="shared" si="0"/>
        <v>0</v>
      </c>
    </row>
    <row r="12" spans="1:7" ht="45" x14ac:dyDescent="0.2">
      <c r="A12" s="71">
        <v>5</v>
      </c>
      <c r="B12" s="71" t="s">
        <v>430</v>
      </c>
      <c r="C12" s="82" t="s">
        <v>546</v>
      </c>
      <c r="D12" s="83" t="s">
        <v>66</v>
      </c>
      <c r="E12" s="84">
        <v>338</v>
      </c>
      <c r="F12" s="11"/>
      <c r="G12" s="57">
        <f t="shared" si="0"/>
        <v>0</v>
      </c>
    </row>
    <row r="13" spans="1:7" ht="33.75" x14ac:dyDescent="0.2">
      <c r="A13" s="71">
        <v>6</v>
      </c>
      <c r="B13" s="71" t="s">
        <v>547</v>
      </c>
      <c r="C13" s="82" t="s">
        <v>548</v>
      </c>
      <c r="D13" s="83" t="s">
        <v>66</v>
      </c>
      <c r="E13" s="84">
        <v>338</v>
      </c>
      <c r="F13" s="11"/>
      <c r="G13" s="57">
        <f t="shared" si="0"/>
        <v>0</v>
      </c>
    </row>
    <row r="14" spans="1:7" ht="22.5" x14ac:dyDescent="0.2">
      <c r="A14" s="71">
        <v>7</v>
      </c>
      <c r="B14" s="71" t="s">
        <v>396</v>
      </c>
      <c r="C14" s="97" t="s">
        <v>2691</v>
      </c>
      <c r="D14" s="83" t="s">
        <v>15</v>
      </c>
      <c r="E14" s="84">
        <v>830</v>
      </c>
      <c r="F14" s="11"/>
      <c r="G14" s="57">
        <f t="shared" si="0"/>
        <v>0</v>
      </c>
    </row>
    <row r="15" spans="1:7" ht="22.5" x14ac:dyDescent="0.2">
      <c r="A15" s="71">
        <v>8</v>
      </c>
      <c r="B15" s="71" t="s">
        <v>397</v>
      </c>
      <c r="C15" s="82" t="s">
        <v>398</v>
      </c>
      <c r="D15" s="83" t="s">
        <v>15</v>
      </c>
      <c r="E15" s="98">
        <v>0</v>
      </c>
      <c r="F15" s="11"/>
      <c r="G15" s="57">
        <f t="shared" si="0"/>
        <v>0</v>
      </c>
    </row>
    <row r="16" spans="1:7" ht="33.75" x14ac:dyDescent="0.2">
      <c r="A16" s="71">
        <v>9</v>
      </c>
      <c r="B16" s="71" t="s">
        <v>199</v>
      </c>
      <c r="C16" s="82" t="s">
        <v>414</v>
      </c>
      <c r="D16" s="83" t="s">
        <v>382</v>
      </c>
      <c r="E16" s="84">
        <v>501</v>
      </c>
      <c r="F16" s="11"/>
      <c r="G16" s="57">
        <f t="shared" si="0"/>
        <v>0</v>
      </c>
    </row>
    <row r="17" spans="1:7" x14ac:dyDescent="0.2">
      <c r="A17" s="72"/>
      <c r="B17" s="72"/>
      <c r="C17" s="72" t="s">
        <v>475</v>
      </c>
      <c r="D17" s="72"/>
      <c r="E17" s="72"/>
      <c r="F17" s="72"/>
      <c r="G17" s="95">
        <f>SUM(G8:G16)</f>
        <v>0</v>
      </c>
    </row>
    <row r="18" spans="1:7" x14ac:dyDescent="0.2">
      <c r="A18" s="68"/>
      <c r="B18" s="68"/>
      <c r="C18" s="69" t="s">
        <v>2065</v>
      </c>
      <c r="D18" s="70"/>
      <c r="E18" s="68"/>
      <c r="F18" s="68"/>
      <c r="G18" s="68"/>
    </row>
    <row r="19" spans="1:7" ht="22.5" x14ac:dyDescent="0.2">
      <c r="A19" s="71">
        <v>10</v>
      </c>
      <c r="B19" s="71" t="s">
        <v>400</v>
      </c>
      <c r="C19" s="82" t="s">
        <v>2066</v>
      </c>
      <c r="D19" s="83" t="s">
        <v>15</v>
      </c>
      <c r="E19" s="84">
        <v>719</v>
      </c>
      <c r="F19" s="11"/>
      <c r="G19" s="57">
        <f>ROUND(E19*F19,2)</f>
        <v>0</v>
      </c>
    </row>
    <row r="20" spans="1:7" ht="22.5" x14ac:dyDescent="0.2">
      <c r="A20" s="71">
        <v>11</v>
      </c>
      <c r="B20" s="71" t="s">
        <v>555</v>
      </c>
      <c r="C20" s="82" t="s">
        <v>572</v>
      </c>
      <c r="D20" s="83" t="s">
        <v>15</v>
      </c>
      <c r="E20" s="84">
        <v>830</v>
      </c>
      <c r="F20" s="11"/>
      <c r="G20" s="57">
        <f t="shared" ref="G20:G23" si="1">ROUND(E20*F20,2)</f>
        <v>0</v>
      </c>
    </row>
    <row r="21" spans="1:7" ht="22.5" x14ac:dyDescent="0.2">
      <c r="A21" s="71">
        <v>12</v>
      </c>
      <c r="B21" s="71" t="s">
        <v>401</v>
      </c>
      <c r="C21" s="82" t="s">
        <v>578</v>
      </c>
      <c r="D21" s="83" t="s">
        <v>15</v>
      </c>
      <c r="E21" s="84">
        <v>830</v>
      </c>
      <c r="F21" s="11"/>
      <c r="G21" s="57">
        <f t="shared" si="1"/>
        <v>0</v>
      </c>
    </row>
    <row r="22" spans="1:7" x14ac:dyDescent="0.2">
      <c r="A22" s="71">
        <v>13</v>
      </c>
      <c r="B22" s="71"/>
      <c r="C22" s="85" t="s">
        <v>2336</v>
      </c>
      <c r="D22" s="86" t="s">
        <v>14</v>
      </c>
      <c r="E22" s="87">
        <v>2</v>
      </c>
      <c r="F22" s="12"/>
      <c r="G22" s="57">
        <f t="shared" si="1"/>
        <v>0</v>
      </c>
    </row>
    <row r="23" spans="1:7" x14ac:dyDescent="0.2">
      <c r="A23" s="71">
        <v>14</v>
      </c>
      <c r="B23" s="71"/>
      <c r="C23" s="85" t="s">
        <v>2360</v>
      </c>
      <c r="D23" s="86" t="s">
        <v>14</v>
      </c>
      <c r="E23" s="87">
        <v>2</v>
      </c>
      <c r="F23" s="12"/>
      <c r="G23" s="57">
        <f t="shared" si="1"/>
        <v>0</v>
      </c>
    </row>
    <row r="24" spans="1:7" x14ac:dyDescent="0.2">
      <c r="A24" s="72"/>
      <c r="B24" s="72"/>
      <c r="C24" s="72" t="s">
        <v>2067</v>
      </c>
      <c r="D24" s="72"/>
      <c r="E24" s="72"/>
      <c r="F24" s="72"/>
      <c r="G24" s="95">
        <f>SUM(G19:G23)</f>
        <v>0</v>
      </c>
    </row>
    <row r="25" spans="1:7" x14ac:dyDescent="0.2">
      <c r="A25" s="68"/>
      <c r="B25" s="68"/>
      <c r="C25" s="69" t="s">
        <v>2068</v>
      </c>
      <c r="D25" s="70"/>
      <c r="E25" s="68"/>
      <c r="F25" s="68"/>
      <c r="G25" s="68"/>
    </row>
    <row r="26" spans="1:7" ht="22.5" x14ac:dyDescent="0.2">
      <c r="A26" s="71">
        <v>15</v>
      </c>
      <c r="B26" s="71" t="s">
        <v>606</v>
      </c>
      <c r="C26" s="82" t="s">
        <v>2069</v>
      </c>
      <c r="D26" s="83" t="s">
        <v>15</v>
      </c>
      <c r="E26" s="84">
        <v>650</v>
      </c>
      <c r="F26" s="11"/>
      <c r="G26" s="57">
        <f>ROUND(E26*F26,2)</f>
        <v>0</v>
      </c>
    </row>
    <row r="27" spans="1:7" x14ac:dyDescent="0.2">
      <c r="A27" s="72"/>
      <c r="B27" s="72"/>
      <c r="C27" s="72" t="s">
        <v>2070</v>
      </c>
      <c r="D27" s="72"/>
      <c r="E27" s="72"/>
      <c r="F27" s="72"/>
      <c r="G27" s="95">
        <f>SUM(G26)</f>
        <v>0</v>
      </c>
    </row>
    <row r="28" spans="1:7" x14ac:dyDescent="0.2">
      <c r="A28" s="68"/>
      <c r="B28" s="68"/>
      <c r="C28" s="69" t="s">
        <v>2071</v>
      </c>
      <c r="D28" s="70"/>
      <c r="E28" s="68"/>
      <c r="F28" s="68"/>
      <c r="G28" s="68"/>
    </row>
    <row r="29" spans="1:7" ht="22.5" x14ac:dyDescent="0.2">
      <c r="A29" s="71">
        <v>16</v>
      </c>
      <c r="B29" s="71" t="s">
        <v>2072</v>
      </c>
      <c r="C29" s="82" t="s">
        <v>2073</v>
      </c>
      <c r="D29" s="83" t="s">
        <v>15</v>
      </c>
      <c r="E29" s="84">
        <v>142</v>
      </c>
      <c r="F29" s="11"/>
      <c r="G29" s="57">
        <f>ROUND(E29*F29,2)</f>
        <v>0</v>
      </c>
    </row>
    <row r="30" spans="1:7" ht="22.5" x14ac:dyDescent="0.2">
      <c r="A30" s="71">
        <v>17</v>
      </c>
      <c r="B30" s="71" t="s">
        <v>2008</v>
      </c>
      <c r="C30" s="82" t="s">
        <v>2074</v>
      </c>
      <c r="D30" s="83" t="s">
        <v>66</v>
      </c>
      <c r="E30" s="84">
        <v>14.2</v>
      </c>
      <c r="F30" s="11"/>
      <c r="G30" s="57">
        <f t="shared" ref="G30:G33" si="2">ROUND(E30*F30,2)</f>
        <v>0</v>
      </c>
    </row>
    <row r="31" spans="1:7" ht="22.5" x14ac:dyDescent="0.2">
      <c r="A31" s="71">
        <v>18</v>
      </c>
      <c r="B31" s="71" t="s">
        <v>627</v>
      </c>
      <c r="C31" s="82" t="s">
        <v>628</v>
      </c>
      <c r="D31" s="83" t="s">
        <v>15</v>
      </c>
      <c r="E31" s="84">
        <v>142</v>
      </c>
      <c r="F31" s="11"/>
      <c r="G31" s="57">
        <f t="shared" si="2"/>
        <v>0</v>
      </c>
    </row>
    <row r="32" spans="1:7" ht="22.5" x14ac:dyDescent="0.2">
      <c r="A32" s="71">
        <v>19</v>
      </c>
      <c r="B32" s="71" t="s">
        <v>2010</v>
      </c>
      <c r="C32" s="82" t="s">
        <v>2075</v>
      </c>
      <c r="D32" s="83" t="s">
        <v>15</v>
      </c>
      <c r="E32" s="84">
        <v>142</v>
      </c>
      <c r="F32" s="11"/>
      <c r="G32" s="57">
        <f t="shared" si="2"/>
        <v>0</v>
      </c>
    </row>
    <row r="33" spans="1:7" ht="22.5" x14ac:dyDescent="0.2">
      <c r="A33" s="71">
        <v>20</v>
      </c>
      <c r="B33" s="71" t="s">
        <v>631</v>
      </c>
      <c r="C33" s="82" t="s">
        <v>632</v>
      </c>
      <c r="D33" s="83" t="s">
        <v>15</v>
      </c>
      <c r="E33" s="84">
        <v>142</v>
      </c>
      <c r="F33" s="11"/>
      <c r="G33" s="57">
        <f>ROUND(E33*F33,2)</f>
        <v>0</v>
      </c>
    </row>
    <row r="34" spans="1:7" x14ac:dyDescent="0.2">
      <c r="A34" s="72"/>
      <c r="B34" s="72"/>
      <c r="C34" s="72" t="s">
        <v>2076</v>
      </c>
      <c r="D34" s="72"/>
      <c r="E34" s="72"/>
      <c r="F34" s="72"/>
      <c r="G34" s="95">
        <f>SUM(G29:G33)</f>
        <v>0</v>
      </c>
    </row>
    <row r="35" spans="1:7" x14ac:dyDescent="0.2">
      <c r="A35" s="68"/>
      <c r="B35" s="68"/>
      <c r="C35" s="69" t="s">
        <v>2077</v>
      </c>
      <c r="D35" s="70"/>
      <c r="E35" s="68"/>
      <c r="F35" s="68"/>
      <c r="G35" s="68"/>
    </row>
    <row r="36" spans="1:7" ht="22.5" x14ac:dyDescent="0.2">
      <c r="A36" s="71">
        <v>21</v>
      </c>
      <c r="B36" s="71" t="s">
        <v>634</v>
      </c>
      <c r="C36" s="82" t="s">
        <v>635</v>
      </c>
      <c r="D36" s="83" t="s">
        <v>66</v>
      </c>
      <c r="E36" s="84">
        <v>260</v>
      </c>
      <c r="F36" s="11"/>
      <c r="G36" s="57">
        <f>ROUND(E36*F36,2)</f>
        <v>0</v>
      </c>
    </row>
    <row r="37" spans="1:7" ht="33.75" x14ac:dyDescent="0.2">
      <c r="A37" s="71">
        <v>22</v>
      </c>
      <c r="B37" s="71" t="s">
        <v>199</v>
      </c>
      <c r="C37" s="82" t="s">
        <v>2078</v>
      </c>
      <c r="D37" s="83" t="s">
        <v>382</v>
      </c>
      <c r="E37" s="84">
        <v>520</v>
      </c>
      <c r="F37" s="11"/>
      <c r="G37" s="57">
        <f>ROUND(E37*F37,2)</f>
        <v>0</v>
      </c>
    </row>
    <row r="38" spans="1:7" ht="13.5" thickBot="1" x14ac:dyDescent="0.25">
      <c r="A38" s="72"/>
      <c r="B38" s="72"/>
      <c r="C38" s="72" t="s">
        <v>2079</v>
      </c>
      <c r="D38" s="72"/>
      <c r="E38" s="72"/>
      <c r="F38" s="72"/>
      <c r="G38" s="95">
        <f>SUM(G36:G37)</f>
        <v>0</v>
      </c>
    </row>
    <row r="39" spans="1:7" x14ac:dyDescent="0.2">
      <c r="A39" s="78"/>
      <c r="B39" s="78"/>
      <c r="C39" s="79" t="s">
        <v>2101</v>
      </c>
      <c r="D39" s="78"/>
      <c r="E39" s="78"/>
      <c r="F39" s="78"/>
      <c r="G39" s="96">
        <f>SUM(G17+G24+G27+G34+G38)</f>
        <v>0</v>
      </c>
    </row>
    <row r="40" spans="1:7" x14ac:dyDescent="0.2">
      <c r="A40" s="31"/>
      <c r="B40" s="31"/>
      <c r="C40" s="31"/>
      <c r="D40" s="31"/>
      <c r="E40" s="31"/>
      <c r="F40" s="31"/>
      <c r="G40" s="31"/>
    </row>
    <row r="41" spans="1:7" x14ac:dyDescent="0.2">
      <c r="A41" s="31"/>
      <c r="B41" s="31"/>
      <c r="C41" s="31"/>
      <c r="D41" s="31"/>
      <c r="E41" s="31"/>
      <c r="F41" s="31"/>
      <c r="G41" s="31"/>
    </row>
    <row r="42" spans="1:7" x14ac:dyDescent="0.2">
      <c r="A42" s="31"/>
      <c r="B42" s="31"/>
      <c r="C42" s="31"/>
      <c r="D42" s="31"/>
      <c r="E42" s="31"/>
      <c r="F42" s="31"/>
      <c r="G42" s="31"/>
    </row>
    <row r="43" spans="1:7" x14ac:dyDescent="0.2">
      <c r="A43" s="31"/>
      <c r="B43" s="31"/>
      <c r="C43" s="31"/>
      <c r="D43" s="31"/>
      <c r="E43" s="31"/>
      <c r="F43" s="31"/>
      <c r="G43" s="31"/>
    </row>
    <row r="44" spans="1:7" x14ac:dyDescent="0.2">
      <c r="A44" s="31"/>
      <c r="B44" s="31"/>
      <c r="C44" s="31"/>
      <c r="D44" s="31"/>
      <c r="E44" s="31"/>
      <c r="F44" s="31"/>
      <c r="G44" s="31"/>
    </row>
    <row r="45" spans="1:7" x14ac:dyDescent="0.2">
      <c r="A45" s="31"/>
      <c r="B45" s="31"/>
      <c r="C45" s="31"/>
      <c r="D45" s="31"/>
      <c r="E45" s="31"/>
      <c r="F45" s="31"/>
      <c r="G45" s="31"/>
    </row>
    <row r="46" spans="1:7" x14ac:dyDescent="0.2">
      <c r="A46" s="31"/>
      <c r="B46" s="31"/>
      <c r="C46" s="31"/>
      <c r="D46" s="31"/>
      <c r="E46" s="31"/>
      <c r="F46" s="31"/>
      <c r="G46" s="31"/>
    </row>
    <row r="47" spans="1:7" x14ac:dyDescent="0.2">
      <c r="A47" s="31"/>
      <c r="B47" s="31"/>
      <c r="C47" s="31"/>
      <c r="D47" s="31"/>
      <c r="E47" s="31"/>
      <c r="F47" s="31"/>
      <c r="G47" s="31"/>
    </row>
    <row r="48" spans="1:7" x14ac:dyDescent="0.2">
      <c r="A48" s="31"/>
      <c r="B48" s="31"/>
      <c r="C48" s="31"/>
      <c r="D48" s="31"/>
      <c r="E48" s="31"/>
      <c r="F48" s="31"/>
      <c r="G48" s="31"/>
    </row>
  </sheetData>
  <sheetProtection algorithmName="SHA-512" hashValue="/jkV33+VFV4sVojcnssF0d0349B9GkKL6E/WK2EIOGzzbXU0bdJ5q+/C8/J9CCXWsLWTeEv7MMDuLQyz8u0+Zw==" saltValue="cbZdX782sU/pTSz15yY07w==" spinCount="100000" sheet="1" objects="1" scenarios="1"/>
  <mergeCells count="2">
    <mergeCell ref="A3:G3"/>
    <mergeCell ref="A2:G2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rowBreaks count="1" manualBreakCount="1">
    <brk id="34" max="6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view="pageLayout" zoomScaleNormal="100" workbookViewId="0">
      <selection activeCell="C12" sqref="C12"/>
    </sheetView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6" width="9.28515625" customWidth="1"/>
    <col min="7" max="7" width="11.425781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8" x14ac:dyDescent="0.2">
      <c r="A2" s="36" t="s">
        <v>2105</v>
      </c>
      <c r="B2" s="35"/>
      <c r="C2" s="35"/>
      <c r="D2" s="35"/>
      <c r="E2" s="35"/>
      <c r="F2" s="35"/>
      <c r="G2" s="35"/>
    </row>
    <row r="3" spans="1:7" ht="18" x14ac:dyDescent="0.2">
      <c r="A3" s="35" t="s">
        <v>2334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7" x14ac:dyDescent="0.2">
      <c r="A6" s="41" t="s">
        <v>7</v>
      </c>
      <c r="B6" s="41" t="s">
        <v>8</v>
      </c>
      <c r="C6" s="41" t="s">
        <v>9</v>
      </c>
      <c r="D6" s="41" t="s">
        <v>10</v>
      </c>
      <c r="E6" s="41" t="s">
        <v>11</v>
      </c>
      <c r="F6" s="41" t="s">
        <v>12</v>
      </c>
      <c r="G6" s="41" t="s">
        <v>13</v>
      </c>
    </row>
    <row r="7" spans="1:7" x14ac:dyDescent="0.2">
      <c r="A7" s="68"/>
      <c r="B7" s="68"/>
      <c r="C7" s="69" t="s">
        <v>2084</v>
      </c>
      <c r="D7" s="70"/>
      <c r="E7" s="68"/>
      <c r="F7" s="68"/>
      <c r="G7" s="68"/>
    </row>
    <row r="8" spans="1:7" ht="33.75" x14ac:dyDescent="0.2">
      <c r="A8" s="71">
        <v>1</v>
      </c>
      <c r="B8" s="71" t="s">
        <v>638</v>
      </c>
      <c r="C8" s="82" t="s">
        <v>939</v>
      </c>
      <c r="D8" s="83" t="s">
        <v>469</v>
      </c>
      <c r="E8" s="87">
        <v>0.83</v>
      </c>
      <c r="F8" s="11"/>
      <c r="G8" s="57">
        <f>ROUND(E8*F8,2)</f>
        <v>0</v>
      </c>
    </row>
    <row r="9" spans="1:7" ht="33.75" x14ac:dyDescent="0.2">
      <c r="A9" s="71">
        <v>2</v>
      </c>
      <c r="B9" s="71" t="s">
        <v>1185</v>
      </c>
      <c r="C9" s="82" t="s">
        <v>1186</v>
      </c>
      <c r="D9" s="83" t="s">
        <v>75</v>
      </c>
      <c r="E9" s="87">
        <v>826</v>
      </c>
      <c r="F9" s="11"/>
      <c r="G9" s="57">
        <f t="shared" ref="G9:G11" si="0">ROUND(E9*F9,2)</f>
        <v>0</v>
      </c>
    </row>
    <row r="10" spans="1:7" ht="33.75" x14ac:dyDescent="0.2">
      <c r="A10" s="71">
        <v>3</v>
      </c>
      <c r="B10" s="71" t="s">
        <v>1005</v>
      </c>
      <c r="C10" s="82" t="s">
        <v>1006</v>
      </c>
      <c r="D10" s="83" t="s">
        <v>75</v>
      </c>
      <c r="E10" s="87">
        <v>826</v>
      </c>
      <c r="F10" s="11"/>
      <c r="G10" s="57">
        <f t="shared" si="0"/>
        <v>0</v>
      </c>
    </row>
    <row r="11" spans="1:7" ht="33.75" x14ac:dyDescent="0.2">
      <c r="A11" s="71">
        <v>4</v>
      </c>
      <c r="B11" s="71" t="s">
        <v>1187</v>
      </c>
      <c r="C11" s="82" t="s">
        <v>1188</v>
      </c>
      <c r="D11" s="83" t="s">
        <v>75</v>
      </c>
      <c r="E11" s="87">
        <v>826</v>
      </c>
      <c r="F11" s="11"/>
      <c r="G11" s="57">
        <f t="shared" si="0"/>
        <v>0</v>
      </c>
    </row>
    <row r="12" spans="1:7" x14ac:dyDescent="0.2">
      <c r="A12" s="72"/>
      <c r="B12" s="72"/>
      <c r="C12" s="72" t="s">
        <v>649</v>
      </c>
      <c r="D12" s="72"/>
      <c r="E12" s="72"/>
      <c r="F12" s="72"/>
      <c r="G12" s="95">
        <f>SUM(G8:G11)</f>
        <v>0</v>
      </c>
    </row>
    <row r="13" spans="1:7" x14ac:dyDescent="0.2">
      <c r="A13" s="68"/>
      <c r="B13" s="68"/>
      <c r="C13" s="69" t="s">
        <v>2085</v>
      </c>
      <c r="D13" s="70"/>
      <c r="E13" s="68"/>
      <c r="F13" s="68"/>
      <c r="G13" s="68"/>
    </row>
    <row r="14" spans="1:7" ht="22.5" x14ac:dyDescent="0.2">
      <c r="A14" s="71">
        <v>5</v>
      </c>
      <c r="B14" s="71" t="s">
        <v>1189</v>
      </c>
      <c r="C14" s="82" t="s">
        <v>1289</v>
      </c>
      <c r="D14" s="83" t="s">
        <v>14</v>
      </c>
      <c r="E14" s="87">
        <v>7</v>
      </c>
      <c r="F14" s="11"/>
      <c r="G14" s="57">
        <f>ROUND(E14*F14,2)</f>
        <v>0</v>
      </c>
    </row>
    <row r="15" spans="1:7" x14ac:dyDescent="0.2">
      <c r="A15" s="72"/>
      <c r="B15" s="72"/>
      <c r="C15" s="72" t="s">
        <v>2052</v>
      </c>
      <c r="D15" s="72"/>
      <c r="E15" s="72"/>
      <c r="F15" s="72"/>
      <c r="G15" s="95">
        <f>SUM(G14)</f>
        <v>0</v>
      </c>
    </row>
    <row r="16" spans="1:7" x14ac:dyDescent="0.2">
      <c r="A16" s="68"/>
      <c r="B16" s="68"/>
      <c r="C16" s="69" t="s">
        <v>2086</v>
      </c>
      <c r="D16" s="70"/>
      <c r="E16" s="68"/>
      <c r="F16" s="68"/>
      <c r="G16" s="68"/>
    </row>
    <row r="17" spans="1:7" ht="22.5" x14ac:dyDescent="0.2">
      <c r="A17" s="71">
        <v>6</v>
      </c>
      <c r="B17" s="71" t="s">
        <v>1199</v>
      </c>
      <c r="C17" s="85" t="s">
        <v>1291</v>
      </c>
      <c r="D17" s="86" t="s">
        <v>75</v>
      </c>
      <c r="E17" s="87">
        <v>247</v>
      </c>
      <c r="F17" s="12"/>
      <c r="G17" s="57">
        <f>ROUND(E17*F17,2)</f>
        <v>0</v>
      </c>
    </row>
    <row r="18" spans="1:7" ht="22.5" x14ac:dyDescent="0.2">
      <c r="A18" s="71">
        <v>7</v>
      </c>
      <c r="B18" s="71" t="s">
        <v>2087</v>
      </c>
      <c r="C18" s="85" t="s">
        <v>1292</v>
      </c>
      <c r="D18" s="86" t="s">
        <v>75</v>
      </c>
      <c r="E18" s="87">
        <v>518</v>
      </c>
      <c r="F18" s="12"/>
      <c r="G18" s="57">
        <f t="shared" ref="G18:G21" si="1">ROUND(E18*F18,2)</f>
        <v>0</v>
      </c>
    </row>
    <row r="19" spans="1:7" ht="22.5" x14ac:dyDescent="0.2">
      <c r="A19" s="71">
        <v>8</v>
      </c>
      <c r="B19" s="71" t="s">
        <v>2088</v>
      </c>
      <c r="C19" s="85" t="s">
        <v>1293</v>
      </c>
      <c r="D19" s="86" t="s">
        <v>75</v>
      </c>
      <c r="E19" s="87">
        <v>308</v>
      </c>
      <c r="F19" s="12"/>
      <c r="G19" s="57">
        <f t="shared" si="1"/>
        <v>0</v>
      </c>
    </row>
    <row r="20" spans="1:7" x14ac:dyDescent="0.2">
      <c r="A20" s="71">
        <v>9</v>
      </c>
      <c r="B20" s="71"/>
      <c r="C20" s="85" t="s">
        <v>1294</v>
      </c>
      <c r="D20" s="86" t="s">
        <v>75</v>
      </c>
      <c r="E20" s="87">
        <v>2400</v>
      </c>
      <c r="F20" s="12"/>
      <c r="G20" s="57">
        <f t="shared" si="1"/>
        <v>0</v>
      </c>
    </row>
    <row r="21" spans="1:7" x14ac:dyDescent="0.2">
      <c r="A21" s="71">
        <v>10</v>
      </c>
      <c r="B21" s="71"/>
      <c r="C21" s="85" t="s">
        <v>1296</v>
      </c>
      <c r="D21" s="86" t="s">
        <v>14</v>
      </c>
      <c r="E21" s="87">
        <v>2</v>
      </c>
      <c r="F21" s="12"/>
      <c r="G21" s="57">
        <f>ROUND(E21*F21,2)</f>
        <v>0</v>
      </c>
    </row>
    <row r="22" spans="1:7" x14ac:dyDescent="0.2">
      <c r="A22" s="72"/>
      <c r="B22" s="72"/>
      <c r="C22" s="72" t="s">
        <v>2058</v>
      </c>
      <c r="D22" s="72"/>
      <c r="E22" s="72"/>
      <c r="F22" s="72"/>
      <c r="G22" s="95">
        <f>SUM(G17:G21)</f>
        <v>0</v>
      </c>
    </row>
    <row r="23" spans="1:7" x14ac:dyDescent="0.2">
      <c r="A23" s="68"/>
      <c r="B23" s="68"/>
      <c r="C23" s="69" t="s">
        <v>2089</v>
      </c>
      <c r="D23" s="70"/>
      <c r="E23" s="68"/>
      <c r="F23" s="68"/>
      <c r="G23" s="68"/>
    </row>
    <row r="24" spans="1:7" ht="22.5" x14ac:dyDescent="0.2">
      <c r="A24" s="71">
        <v>11</v>
      </c>
      <c r="B24" s="71" t="s">
        <v>1259</v>
      </c>
      <c r="C24" s="85" t="s">
        <v>1260</v>
      </c>
      <c r="D24" s="86" t="s">
        <v>14</v>
      </c>
      <c r="E24" s="87">
        <v>7</v>
      </c>
      <c r="F24" s="12"/>
      <c r="G24" s="57">
        <f>ROUND(E24*F24,2)</f>
        <v>0</v>
      </c>
    </row>
    <row r="25" spans="1:7" ht="22.5" x14ac:dyDescent="0.2">
      <c r="A25" s="71">
        <v>12</v>
      </c>
      <c r="B25" s="71" t="s">
        <v>1299</v>
      </c>
      <c r="C25" s="85" t="s">
        <v>1262</v>
      </c>
      <c r="D25" s="86" t="s">
        <v>204</v>
      </c>
      <c r="E25" s="87">
        <v>7</v>
      </c>
      <c r="F25" s="12"/>
      <c r="G25" s="57">
        <f t="shared" ref="G25:G29" si="2">ROUND(E25*F25,2)</f>
        <v>0</v>
      </c>
    </row>
    <row r="26" spans="1:7" ht="22.5" x14ac:dyDescent="0.2">
      <c r="A26" s="71">
        <v>13</v>
      </c>
      <c r="B26" s="71" t="s">
        <v>1303</v>
      </c>
      <c r="C26" s="85" t="s">
        <v>1298</v>
      </c>
      <c r="D26" s="86" t="s">
        <v>204</v>
      </c>
      <c r="E26" s="87">
        <v>9</v>
      </c>
      <c r="F26" s="12"/>
      <c r="G26" s="57">
        <f t="shared" si="2"/>
        <v>0</v>
      </c>
    </row>
    <row r="27" spans="1:7" x14ac:dyDescent="0.2">
      <c r="A27" s="71">
        <v>14</v>
      </c>
      <c r="B27" s="71"/>
      <c r="C27" s="85" t="s">
        <v>1300</v>
      </c>
      <c r="D27" s="86" t="s">
        <v>204</v>
      </c>
      <c r="E27" s="87">
        <v>5</v>
      </c>
      <c r="F27" s="12"/>
      <c r="G27" s="57">
        <f t="shared" si="2"/>
        <v>0</v>
      </c>
    </row>
    <row r="28" spans="1:7" x14ac:dyDescent="0.2">
      <c r="A28" s="71">
        <v>15</v>
      </c>
      <c r="B28" s="71"/>
      <c r="C28" s="85" t="s">
        <v>1302</v>
      </c>
      <c r="D28" s="86" t="s">
        <v>204</v>
      </c>
      <c r="E28" s="87">
        <v>9</v>
      </c>
      <c r="F28" s="12"/>
      <c r="G28" s="57">
        <f t="shared" si="2"/>
        <v>0</v>
      </c>
    </row>
    <row r="29" spans="1:7" x14ac:dyDescent="0.2">
      <c r="A29" s="71">
        <v>16</v>
      </c>
      <c r="B29" s="71"/>
      <c r="C29" s="85" t="s">
        <v>1304</v>
      </c>
      <c r="D29" s="86" t="s">
        <v>204</v>
      </c>
      <c r="E29" s="87">
        <v>5</v>
      </c>
      <c r="F29" s="12"/>
      <c r="G29" s="57">
        <f>ROUND(E29*F29,2)</f>
        <v>0</v>
      </c>
    </row>
    <row r="30" spans="1:7" ht="13.5" thickBot="1" x14ac:dyDescent="0.25">
      <c r="A30" s="72"/>
      <c r="B30" s="72"/>
      <c r="C30" s="72" t="s">
        <v>1001</v>
      </c>
      <c r="D30" s="72"/>
      <c r="E30" s="72"/>
      <c r="F30" s="72"/>
      <c r="G30" s="95">
        <f>SUM(G24:G29)</f>
        <v>0</v>
      </c>
    </row>
    <row r="31" spans="1:7" x14ac:dyDescent="0.2">
      <c r="A31" s="78"/>
      <c r="B31" s="78"/>
      <c r="C31" s="79" t="s">
        <v>2101</v>
      </c>
      <c r="D31" s="78"/>
      <c r="E31" s="78"/>
      <c r="F31" s="78"/>
      <c r="G31" s="96">
        <f>SUM(G12+G15+G22+G30)</f>
        <v>0</v>
      </c>
    </row>
    <row r="32" spans="1:7" x14ac:dyDescent="0.2">
      <c r="A32" s="31"/>
      <c r="B32" s="31"/>
      <c r="C32" s="31"/>
      <c r="D32" s="31"/>
      <c r="E32" s="31"/>
      <c r="F32" s="31"/>
      <c r="G32" s="31"/>
    </row>
    <row r="33" spans="1:7" x14ac:dyDescent="0.2">
      <c r="A33" s="31"/>
      <c r="B33" s="31"/>
      <c r="C33" s="31"/>
      <c r="D33" s="31"/>
      <c r="E33" s="31"/>
      <c r="F33" s="31"/>
      <c r="G33" s="31"/>
    </row>
    <row r="34" spans="1:7" x14ac:dyDescent="0.2">
      <c r="A34" s="31"/>
      <c r="B34" s="31"/>
      <c r="C34" s="31"/>
      <c r="D34" s="31"/>
      <c r="E34" s="31"/>
      <c r="F34" s="31"/>
      <c r="G34" s="31"/>
    </row>
    <row r="35" spans="1:7" x14ac:dyDescent="0.2">
      <c r="A35" s="31"/>
      <c r="B35" s="31"/>
      <c r="C35" s="31"/>
      <c r="D35" s="31"/>
      <c r="E35" s="31"/>
      <c r="F35" s="31"/>
      <c r="G35" s="31"/>
    </row>
    <row r="36" spans="1:7" x14ac:dyDescent="0.2">
      <c r="A36" s="31"/>
      <c r="B36" s="31"/>
      <c r="C36" s="31"/>
      <c r="D36" s="31"/>
      <c r="E36" s="31"/>
      <c r="F36" s="31"/>
      <c r="G36" s="31"/>
    </row>
    <row r="37" spans="1:7" x14ac:dyDescent="0.2">
      <c r="A37" s="31"/>
      <c r="B37" s="31"/>
      <c r="C37" s="31"/>
      <c r="D37" s="31"/>
      <c r="E37" s="31"/>
      <c r="F37" s="31"/>
      <c r="G37" s="31"/>
    </row>
    <row r="38" spans="1:7" x14ac:dyDescent="0.2">
      <c r="A38" s="31"/>
      <c r="B38" s="31"/>
      <c r="C38" s="31"/>
      <c r="D38" s="31"/>
      <c r="E38" s="31"/>
      <c r="F38" s="31"/>
      <c r="G38" s="31"/>
    </row>
    <row r="39" spans="1:7" ht="22.5" x14ac:dyDescent="0.2">
      <c r="A39" s="31"/>
      <c r="B39" s="71" t="s">
        <v>1290</v>
      </c>
      <c r="C39" s="31"/>
      <c r="D39" s="31"/>
      <c r="E39" s="31"/>
      <c r="F39" s="31"/>
      <c r="G39" s="31"/>
    </row>
    <row r="40" spans="1:7" ht="22.5" x14ac:dyDescent="0.2">
      <c r="A40" s="31"/>
      <c r="B40" s="71" t="s">
        <v>1199</v>
      </c>
      <c r="C40" s="31"/>
      <c r="D40" s="31"/>
      <c r="E40" s="31"/>
      <c r="F40" s="31"/>
      <c r="G40" s="31"/>
    </row>
    <row r="41" spans="1:7" ht="22.5" x14ac:dyDescent="0.2">
      <c r="B41" s="1" t="s">
        <v>1199</v>
      </c>
    </row>
    <row r="42" spans="1:7" ht="22.5" x14ac:dyDescent="0.2">
      <c r="B42" s="1" t="s">
        <v>1199</v>
      </c>
    </row>
    <row r="43" spans="1:7" ht="22.5" x14ac:dyDescent="0.2">
      <c r="B43" s="1" t="s">
        <v>1295</v>
      </c>
    </row>
    <row r="44" spans="1:7" ht="22.5" x14ac:dyDescent="0.2">
      <c r="B44" s="1" t="s">
        <v>1259</v>
      </c>
    </row>
    <row r="45" spans="1:7" ht="22.5" x14ac:dyDescent="0.2">
      <c r="B45" s="1" t="s">
        <v>1261</v>
      </c>
    </row>
    <row r="46" spans="1:7" ht="22.5" x14ac:dyDescent="0.2">
      <c r="B46" s="1" t="s">
        <v>1297</v>
      </c>
    </row>
    <row r="47" spans="1:7" ht="22.5" x14ac:dyDescent="0.2">
      <c r="B47" s="1" t="s">
        <v>1299</v>
      </c>
    </row>
    <row r="48" spans="1:7" ht="22.5" x14ac:dyDescent="0.2">
      <c r="B48" s="1" t="s">
        <v>1301</v>
      </c>
    </row>
    <row r="49" spans="2:2" ht="22.5" x14ac:dyDescent="0.2">
      <c r="B49" s="1" t="s">
        <v>1303</v>
      </c>
    </row>
  </sheetData>
  <sheetProtection algorithmName="SHA-512" hashValue="sOmMQubHth1bMU+tYVHdp19pZwVwmkwj1aIP1CpRmD6Kzw3769nqfB6q0jLlDtAbpp9cIEnZHZMn4Et2qEj+hg==" saltValue="kTAevrE0C+RL9GF66tkrGg==" spinCount="100000" sheet="1" objects="1" scenarios="1"/>
  <mergeCells count="2">
    <mergeCell ref="A3:G3"/>
    <mergeCell ref="A2:G2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2"/>
  <sheetViews>
    <sheetView view="pageLayout" zoomScaleNormal="100" workbookViewId="0">
      <selection activeCell="A9" sqref="A9"/>
    </sheetView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5" width="9.28515625" customWidth="1"/>
    <col min="6" max="6" width="10.42578125" customWidth="1"/>
    <col min="7" max="7" width="11.425781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8" x14ac:dyDescent="0.2">
      <c r="A2" s="36" t="s">
        <v>2105</v>
      </c>
      <c r="B2" s="35"/>
      <c r="C2" s="35"/>
      <c r="D2" s="35"/>
      <c r="E2" s="35"/>
      <c r="F2" s="35"/>
      <c r="G2" s="35"/>
    </row>
    <row r="3" spans="1:7" ht="18" x14ac:dyDescent="0.2">
      <c r="A3" s="35" t="s">
        <v>2113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7" x14ac:dyDescent="0.2">
      <c r="A6" s="99"/>
      <c r="B6" s="99"/>
      <c r="C6" s="100" t="s">
        <v>2126</v>
      </c>
      <c r="D6" s="101"/>
      <c r="E6" s="99"/>
      <c r="F6" s="99"/>
      <c r="G6" s="99"/>
    </row>
    <row r="7" spans="1:7" x14ac:dyDescent="0.2">
      <c r="A7" s="68"/>
      <c r="B7" s="68"/>
      <c r="C7" s="69" t="s">
        <v>2127</v>
      </c>
      <c r="D7" s="70"/>
      <c r="E7" s="68"/>
      <c r="F7" s="68"/>
      <c r="G7" s="68"/>
    </row>
    <row r="8" spans="1:7" x14ac:dyDescent="0.2">
      <c r="A8" s="68"/>
      <c r="B8" s="68"/>
      <c r="C8" s="69" t="s">
        <v>2128</v>
      </c>
      <c r="D8" s="70"/>
      <c r="E8" s="68"/>
      <c r="F8" s="68"/>
      <c r="G8" s="68"/>
    </row>
    <row r="9" spans="1:7" ht="22.5" x14ac:dyDescent="0.2">
      <c r="A9" s="71">
        <v>1</v>
      </c>
      <c r="B9" s="71" t="s">
        <v>1952</v>
      </c>
      <c r="C9" s="82" t="s">
        <v>1953</v>
      </c>
      <c r="D9" s="83" t="s">
        <v>469</v>
      </c>
      <c r="E9" s="84">
        <v>0.67</v>
      </c>
      <c r="F9" s="11"/>
      <c r="G9" s="57">
        <f>ROUND(E9*F9,2)</f>
        <v>0</v>
      </c>
    </row>
    <row r="10" spans="1:7" ht="22.5" x14ac:dyDescent="0.2">
      <c r="A10" s="71">
        <v>2</v>
      </c>
      <c r="B10" s="71" t="s">
        <v>1954</v>
      </c>
      <c r="C10" s="82" t="s">
        <v>1955</v>
      </c>
      <c r="D10" s="83" t="s">
        <v>204</v>
      </c>
      <c r="E10" s="84">
        <v>5</v>
      </c>
      <c r="F10" s="11"/>
      <c r="G10" s="57">
        <f t="shared" ref="G10:G13" si="0">ROUND(E10*F10,2)</f>
        <v>0</v>
      </c>
    </row>
    <row r="11" spans="1:7" ht="22.5" x14ac:dyDescent="0.2">
      <c r="A11" s="71">
        <v>3</v>
      </c>
      <c r="B11" s="71" t="s">
        <v>1956</v>
      </c>
      <c r="C11" s="82" t="s">
        <v>1957</v>
      </c>
      <c r="D11" s="83" t="s">
        <v>204</v>
      </c>
      <c r="E11" s="84">
        <v>1</v>
      </c>
      <c r="F11" s="11"/>
      <c r="G11" s="57">
        <f t="shared" si="0"/>
        <v>0</v>
      </c>
    </row>
    <row r="12" spans="1:7" ht="22.5" x14ac:dyDescent="0.2">
      <c r="A12" s="71">
        <v>4</v>
      </c>
      <c r="B12" s="71" t="s">
        <v>1958</v>
      </c>
      <c r="C12" s="85" t="s">
        <v>2335</v>
      </c>
      <c r="D12" s="86" t="s">
        <v>382</v>
      </c>
      <c r="E12" s="87">
        <v>80.400000000000006</v>
      </c>
      <c r="F12" s="12"/>
      <c r="G12" s="57">
        <f t="shared" si="0"/>
        <v>0</v>
      </c>
    </row>
    <row r="13" spans="1:7" ht="33.75" x14ac:dyDescent="0.2">
      <c r="A13" s="71">
        <v>5</v>
      </c>
      <c r="B13" s="71"/>
      <c r="C13" s="106" t="s">
        <v>2373</v>
      </c>
      <c r="D13" s="86" t="s">
        <v>382</v>
      </c>
      <c r="E13" s="107">
        <v>44.4</v>
      </c>
      <c r="F13" s="12"/>
      <c r="G13" s="57">
        <f t="shared" si="0"/>
        <v>0</v>
      </c>
    </row>
    <row r="14" spans="1:7" x14ac:dyDescent="0.2">
      <c r="A14" s="72"/>
      <c r="B14" s="72"/>
      <c r="C14" s="72" t="s">
        <v>1959</v>
      </c>
      <c r="D14" s="72"/>
      <c r="E14" s="72"/>
      <c r="F14" s="72"/>
      <c r="G14" s="95">
        <f>SUM(G9:G13)</f>
        <v>0</v>
      </c>
    </row>
    <row r="15" spans="1:7" x14ac:dyDescent="0.2">
      <c r="A15" s="68"/>
      <c r="B15" s="68"/>
      <c r="C15" s="69" t="s">
        <v>2129</v>
      </c>
      <c r="D15" s="70"/>
      <c r="E15" s="68"/>
      <c r="F15" s="68"/>
      <c r="G15" s="102"/>
    </row>
    <row r="16" spans="1:7" ht="33.75" x14ac:dyDescent="0.2">
      <c r="A16" s="71">
        <v>6</v>
      </c>
      <c r="B16" s="71" t="s">
        <v>452</v>
      </c>
      <c r="C16" s="82" t="s">
        <v>453</v>
      </c>
      <c r="D16" s="108" t="s">
        <v>15</v>
      </c>
      <c r="E16" s="98">
        <v>4923</v>
      </c>
      <c r="F16" s="11"/>
      <c r="G16" s="57">
        <f t="shared" ref="G16:G21" si="1">ROUND(E16*F16,2)</f>
        <v>0</v>
      </c>
    </row>
    <row r="17" spans="1:7" ht="33.75" x14ac:dyDescent="0.2">
      <c r="A17" s="71">
        <v>7</v>
      </c>
      <c r="B17" s="71" t="s">
        <v>472</v>
      </c>
      <c r="C17" s="82" t="s">
        <v>473</v>
      </c>
      <c r="D17" s="83" t="s">
        <v>66</v>
      </c>
      <c r="E17" s="84">
        <v>1784</v>
      </c>
      <c r="F17" s="11"/>
      <c r="G17" s="57">
        <f t="shared" si="1"/>
        <v>0</v>
      </c>
    </row>
    <row r="18" spans="1:7" ht="45" x14ac:dyDescent="0.2">
      <c r="A18" s="71">
        <v>8</v>
      </c>
      <c r="B18" s="71" t="s">
        <v>1831</v>
      </c>
      <c r="C18" s="82" t="s">
        <v>1960</v>
      </c>
      <c r="D18" s="83" t="s">
        <v>66</v>
      </c>
      <c r="E18" s="84">
        <v>57</v>
      </c>
      <c r="F18" s="11"/>
      <c r="G18" s="57">
        <f t="shared" si="1"/>
        <v>0</v>
      </c>
    </row>
    <row r="19" spans="1:7" ht="33.75" x14ac:dyDescent="0.2">
      <c r="A19" s="71">
        <v>9</v>
      </c>
      <c r="B19" s="71" t="s">
        <v>547</v>
      </c>
      <c r="C19" s="82" t="s">
        <v>1961</v>
      </c>
      <c r="D19" s="83" t="s">
        <v>66</v>
      </c>
      <c r="E19" s="84">
        <v>57</v>
      </c>
      <c r="F19" s="11"/>
      <c r="G19" s="57">
        <f t="shared" si="1"/>
        <v>0</v>
      </c>
    </row>
    <row r="20" spans="1:7" ht="33.75" x14ac:dyDescent="0.2">
      <c r="A20" s="71">
        <v>10</v>
      </c>
      <c r="B20" s="71" t="s">
        <v>1962</v>
      </c>
      <c r="C20" s="82" t="s">
        <v>1963</v>
      </c>
      <c r="D20" s="83" t="s">
        <v>15</v>
      </c>
      <c r="E20" s="84">
        <v>4302</v>
      </c>
      <c r="F20" s="11"/>
      <c r="G20" s="57">
        <f t="shared" si="1"/>
        <v>0</v>
      </c>
    </row>
    <row r="21" spans="1:7" ht="33.75" x14ac:dyDescent="0.2">
      <c r="A21" s="71">
        <v>11</v>
      </c>
      <c r="B21" s="71" t="s">
        <v>199</v>
      </c>
      <c r="C21" s="82" t="s">
        <v>2570</v>
      </c>
      <c r="D21" s="83" t="s">
        <v>382</v>
      </c>
      <c r="E21" s="84">
        <v>2676</v>
      </c>
      <c r="F21" s="11"/>
      <c r="G21" s="57">
        <f>ROUND(E21*F21,2)</f>
        <v>0</v>
      </c>
    </row>
    <row r="22" spans="1:7" x14ac:dyDescent="0.2">
      <c r="A22" s="72"/>
      <c r="B22" s="72"/>
      <c r="C22" s="72" t="s">
        <v>649</v>
      </c>
      <c r="D22" s="72"/>
      <c r="E22" s="72"/>
      <c r="F22" s="72"/>
      <c r="G22" s="95">
        <f>SUM(G16:G21)</f>
        <v>0</v>
      </c>
    </row>
    <row r="23" spans="1:7" x14ac:dyDescent="0.2">
      <c r="A23" s="68"/>
      <c r="B23" s="68"/>
      <c r="C23" s="69" t="s">
        <v>2130</v>
      </c>
      <c r="D23" s="70"/>
      <c r="E23" s="68"/>
      <c r="F23" s="68"/>
      <c r="G23" s="68"/>
    </row>
    <row r="24" spans="1:7" ht="22.5" x14ac:dyDescent="0.2">
      <c r="A24" s="71">
        <v>12</v>
      </c>
      <c r="B24" s="71" t="s">
        <v>401</v>
      </c>
      <c r="C24" s="82" t="s">
        <v>578</v>
      </c>
      <c r="D24" s="83" t="s">
        <v>15</v>
      </c>
      <c r="E24" s="84">
        <v>3768</v>
      </c>
      <c r="F24" s="11"/>
      <c r="G24" s="57">
        <f>ROUND(E24*F24,2)</f>
        <v>0</v>
      </c>
    </row>
    <row r="25" spans="1:7" ht="33.75" x14ac:dyDescent="0.2">
      <c r="A25" s="71">
        <v>13</v>
      </c>
      <c r="B25" s="71" t="s">
        <v>1965</v>
      </c>
      <c r="C25" s="82" t="s">
        <v>1966</v>
      </c>
      <c r="D25" s="83" t="s">
        <v>66</v>
      </c>
      <c r="E25" s="84">
        <v>759</v>
      </c>
      <c r="F25" s="11"/>
      <c r="G25" s="57">
        <f>ROUND(E25*F25,2)</f>
        <v>0</v>
      </c>
    </row>
    <row r="26" spans="1:7" x14ac:dyDescent="0.2">
      <c r="A26" s="72"/>
      <c r="B26" s="72"/>
      <c r="C26" s="72" t="s">
        <v>1967</v>
      </c>
      <c r="D26" s="72"/>
      <c r="E26" s="72"/>
      <c r="F26" s="72"/>
      <c r="G26" s="95">
        <f>SUM(G24:G25)</f>
        <v>0</v>
      </c>
    </row>
    <row r="27" spans="1:7" x14ac:dyDescent="0.2">
      <c r="A27" s="68"/>
      <c r="B27" s="68"/>
      <c r="C27" s="69" t="s">
        <v>2131</v>
      </c>
      <c r="D27" s="70"/>
      <c r="E27" s="68"/>
      <c r="F27" s="68"/>
      <c r="G27" s="68"/>
    </row>
    <row r="28" spans="1:7" ht="33.75" x14ac:dyDescent="0.2">
      <c r="A28" s="76">
        <v>14</v>
      </c>
      <c r="B28" s="76" t="s">
        <v>1965</v>
      </c>
      <c r="C28" s="88" t="s">
        <v>1968</v>
      </c>
      <c r="D28" s="89" t="s">
        <v>66</v>
      </c>
      <c r="E28" s="90">
        <v>676</v>
      </c>
      <c r="F28" s="13"/>
      <c r="G28" s="57">
        <f>ROUND(E28*F28,2)</f>
        <v>0</v>
      </c>
    </row>
    <row r="29" spans="1:7" ht="22.5" x14ac:dyDescent="0.2">
      <c r="A29" s="77">
        <v>15</v>
      </c>
      <c r="B29" s="77" t="s">
        <v>1969</v>
      </c>
      <c r="C29" s="91" t="s">
        <v>2579</v>
      </c>
      <c r="D29" s="92" t="s">
        <v>469</v>
      </c>
      <c r="E29" s="93">
        <v>0.66</v>
      </c>
      <c r="F29" s="14"/>
      <c r="G29" s="57">
        <f t="shared" ref="G29:G39" si="2">ROUND(E29*F29,2)</f>
        <v>0</v>
      </c>
    </row>
    <row r="30" spans="1:7" ht="22.5" x14ac:dyDescent="0.2">
      <c r="A30" s="76">
        <v>16</v>
      </c>
      <c r="B30" s="76" t="s">
        <v>1970</v>
      </c>
      <c r="C30" s="88" t="s">
        <v>1971</v>
      </c>
      <c r="D30" s="89" t="s">
        <v>204</v>
      </c>
      <c r="E30" s="90">
        <v>4</v>
      </c>
      <c r="F30" s="13"/>
      <c r="G30" s="57">
        <f t="shared" si="2"/>
        <v>0</v>
      </c>
    </row>
    <row r="31" spans="1:7" ht="22.5" x14ac:dyDescent="0.2">
      <c r="A31" s="76">
        <v>17</v>
      </c>
      <c r="B31" s="76" t="s">
        <v>1972</v>
      </c>
      <c r="C31" s="88" t="s">
        <v>1973</v>
      </c>
      <c r="D31" s="89" t="s">
        <v>204</v>
      </c>
      <c r="E31" s="90">
        <v>3</v>
      </c>
      <c r="F31" s="13"/>
      <c r="G31" s="57">
        <f t="shared" si="2"/>
        <v>0</v>
      </c>
    </row>
    <row r="32" spans="1:7" ht="22.5" x14ac:dyDescent="0.2">
      <c r="A32" s="76">
        <v>18</v>
      </c>
      <c r="B32" s="76" t="s">
        <v>1974</v>
      </c>
      <c r="C32" s="88" t="s">
        <v>2456</v>
      </c>
      <c r="D32" s="89" t="s">
        <v>204</v>
      </c>
      <c r="E32" s="90">
        <v>1</v>
      </c>
      <c r="F32" s="13"/>
      <c r="G32" s="57">
        <f t="shared" si="2"/>
        <v>0</v>
      </c>
    </row>
    <row r="33" spans="1:7" ht="33.75" x14ac:dyDescent="0.2">
      <c r="A33" s="77">
        <v>19</v>
      </c>
      <c r="B33" s="77" t="s">
        <v>1975</v>
      </c>
      <c r="C33" s="91" t="s">
        <v>2580</v>
      </c>
      <c r="D33" s="92" t="s">
        <v>66</v>
      </c>
      <c r="E33" s="93">
        <v>580</v>
      </c>
      <c r="F33" s="14"/>
      <c r="G33" s="57">
        <f t="shared" si="2"/>
        <v>0</v>
      </c>
    </row>
    <row r="34" spans="1:7" ht="33.75" x14ac:dyDescent="0.2">
      <c r="A34" s="76">
        <v>20</v>
      </c>
      <c r="B34" s="76" t="s">
        <v>1976</v>
      </c>
      <c r="C34" s="88" t="s">
        <v>1977</v>
      </c>
      <c r="D34" s="89" t="s">
        <v>66</v>
      </c>
      <c r="E34" s="90">
        <v>221</v>
      </c>
      <c r="F34" s="13"/>
      <c r="G34" s="57">
        <f t="shared" si="2"/>
        <v>0</v>
      </c>
    </row>
    <row r="35" spans="1:7" ht="33.75" x14ac:dyDescent="0.2">
      <c r="A35" s="76">
        <v>21</v>
      </c>
      <c r="B35" s="76" t="s">
        <v>1978</v>
      </c>
      <c r="C35" s="88" t="s">
        <v>2457</v>
      </c>
      <c r="D35" s="89" t="s">
        <v>14</v>
      </c>
      <c r="E35" s="90">
        <v>7</v>
      </c>
      <c r="F35" s="13"/>
      <c r="G35" s="57">
        <f t="shared" si="2"/>
        <v>0</v>
      </c>
    </row>
    <row r="36" spans="1:7" ht="22.5" x14ac:dyDescent="0.2">
      <c r="A36" s="71">
        <v>22</v>
      </c>
      <c r="B36" s="71" t="s">
        <v>1980</v>
      </c>
      <c r="C36" s="82" t="s">
        <v>1981</v>
      </c>
      <c r="D36" s="83" t="s">
        <v>14</v>
      </c>
      <c r="E36" s="98">
        <v>0</v>
      </c>
      <c r="F36" s="13"/>
      <c r="G36" s="57">
        <f t="shared" si="2"/>
        <v>0</v>
      </c>
    </row>
    <row r="37" spans="1:7" ht="22.5" x14ac:dyDescent="0.2">
      <c r="A37" s="71">
        <v>23</v>
      </c>
      <c r="B37" s="71" t="s">
        <v>1982</v>
      </c>
      <c r="C37" s="82" t="s">
        <v>1983</v>
      </c>
      <c r="D37" s="83" t="s">
        <v>469</v>
      </c>
      <c r="E37" s="84">
        <v>0.66</v>
      </c>
      <c r="F37" s="13"/>
      <c r="G37" s="57">
        <f t="shared" si="2"/>
        <v>0</v>
      </c>
    </row>
    <row r="38" spans="1:7" ht="22.5" x14ac:dyDescent="0.2">
      <c r="A38" s="71">
        <v>24</v>
      </c>
      <c r="B38" s="71" t="s">
        <v>1984</v>
      </c>
      <c r="C38" s="82" t="s">
        <v>1985</v>
      </c>
      <c r="D38" s="83" t="s">
        <v>204</v>
      </c>
      <c r="E38" s="84">
        <v>4</v>
      </c>
      <c r="F38" s="11"/>
      <c r="G38" s="57">
        <f t="shared" si="2"/>
        <v>0</v>
      </c>
    </row>
    <row r="39" spans="1:7" ht="22.5" x14ac:dyDescent="0.2">
      <c r="A39" s="71">
        <v>25</v>
      </c>
      <c r="B39" s="71" t="s">
        <v>1986</v>
      </c>
      <c r="C39" s="82" t="s">
        <v>1987</v>
      </c>
      <c r="D39" s="83" t="s">
        <v>204</v>
      </c>
      <c r="E39" s="84">
        <v>3</v>
      </c>
      <c r="F39" s="11"/>
      <c r="G39" s="57">
        <f>ROUND(E39*F39,2)</f>
        <v>0</v>
      </c>
    </row>
    <row r="40" spans="1:7" x14ac:dyDescent="0.2">
      <c r="A40" s="72"/>
      <c r="B40" s="72"/>
      <c r="C40" s="72" t="s">
        <v>1988</v>
      </c>
      <c r="D40" s="72"/>
      <c r="E40" s="72"/>
      <c r="F40" s="72"/>
      <c r="G40" s="95">
        <f>SUM(G28:G39)</f>
        <v>0</v>
      </c>
    </row>
    <row r="41" spans="1:7" x14ac:dyDescent="0.2">
      <c r="A41" s="68"/>
      <c r="B41" s="68"/>
      <c r="C41" s="69" t="s">
        <v>2132</v>
      </c>
      <c r="D41" s="70"/>
      <c r="E41" s="68"/>
      <c r="F41" s="68"/>
      <c r="G41" s="68"/>
    </row>
    <row r="42" spans="1:7" ht="33.75" x14ac:dyDescent="0.2">
      <c r="A42" s="71">
        <v>26</v>
      </c>
      <c r="B42" s="71" t="s">
        <v>1989</v>
      </c>
      <c r="C42" s="85" t="s">
        <v>2374</v>
      </c>
      <c r="D42" s="86" t="s">
        <v>204</v>
      </c>
      <c r="E42" s="87">
        <v>9</v>
      </c>
      <c r="F42" s="12"/>
      <c r="G42" s="57">
        <f>ROUND(E42*F42,2)</f>
        <v>0</v>
      </c>
    </row>
    <row r="43" spans="1:7" x14ac:dyDescent="0.2">
      <c r="A43" s="71">
        <v>27</v>
      </c>
      <c r="B43" s="71"/>
      <c r="C43" s="85" t="s">
        <v>2344</v>
      </c>
      <c r="D43" s="86" t="s">
        <v>14</v>
      </c>
      <c r="E43" s="87">
        <v>9</v>
      </c>
      <c r="F43" s="12"/>
      <c r="G43" s="57">
        <f>ROUND(E43*F43,2)</f>
        <v>0</v>
      </c>
    </row>
    <row r="44" spans="1:7" x14ac:dyDescent="0.2">
      <c r="A44" s="72"/>
      <c r="B44" s="72"/>
      <c r="C44" s="72" t="s">
        <v>1990</v>
      </c>
      <c r="D44" s="72"/>
      <c r="E44" s="72"/>
      <c r="F44" s="72"/>
      <c r="G44" s="95">
        <f>SUM(G42:G43)</f>
        <v>0</v>
      </c>
    </row>
    <row r="45" spans="1:7" x14ac:dyDescent="0.2">
      <c r="A45" s="68"/>
      <c r="B45" s="68"/>
      <c r="C45" s="69" t="s">
        <v>2133</v>
      </c>
      <c r="D45" s="70"/>
      <c r="E45" s="68"/>
      <c r="F45" s="68"/>
      <c r="G45" s="68"/>
    </row>
    <row r="46" spans="1:7" ht="33.75" x14ac:dyDescent="0.2">
      <c r="A46" s="71">
        <v>28</v>
      </c>
      <c r="B46" s="71" t="s">
        <v>1991</v>
      </c>
      <c r="C46" s="82" t="s">
        <v>1992</v>
      </c>
      <c r="D46" s="83" t="s">
        <v>75</v>
      </c>
      <c r="E46" s="84">
        <v>545</v>
      </c>
      <c r="F46" s="11"/>
      <c r="G46" s="57">
        <f>ROUND(E46*F46,2)</f>
        <v>0</v>
      </c>
    </row>
    <row r="47" spans="1:7" ht="33.75" x14ac:dyDescent="0.2">
      <c r="A47" s="71">
        <v>29</v>
      </c>
      <c r="B47" s="71" t="s">
        <v>1993</v>
      </c>
      <c r="C47" s="82" t="s">
        <v>1994</v>
      </c>
      <c r="D47" s="83" t="s">
        <v>75</v>
      </c>
      <c r="E47" s="84">
        <v>100</v>
      </c>
      <c r="F47" s="11"/>
      <c r="G47" s="57">
        <f t="shared" ref="G47:G52" si="3">ROUND(E47*F47,2)</f>
        <v>0</v>
      </c>
    </row>
    <row r="48" spans="1:7" ht="33.75" x14ac:dyDescent="0.2">
      <c r="A48" s="71">
        <v>30</v>
      </c>
      <c r="B48" s="71" t="s">
        <v>770</v>
      </c>
      <c r="C48" s="82" t="s">
        <v>771</v>
      </c>
      <c r="D48" s="83" t="s">
        <v>75</v>
      </c>
      <c r="E48" s="84">
        <v>19</v>
      </c>
      <c r="F48" s="11"/>
      <c r="G48" s="57">
        <f t="shared" si="3"/>
        <v>0</v>
      </c>
    </row>
    <row r="49" spans="1:7" ht="33.75" x14ac:dyDescent="0.2">
      <c r="A49" s="71">
        <v>31</v>
      </c>
      <c r="B49" s="71" t="s">
        <v>1995</v>
      </c>
      <c r="C49" s="82" t="s">
        <v>1996</v>
      </c>
      <c r="D49" s="83" t="s">
        <v>75</v>
      </c>
      <c r="E49" s="84">
        <v>16</v>
      </c>
      <c r="F49" s="11"/>
      <c r="G49" s="57">
        <f t="shared" si="3"/>
        <v>0</v>
      </c>
    </row>
    <row r="50" spans="1:7" ht="33.75" x14ac:dyDescent="0.2">
      <c r="A50" s="71">
        <v>32</v>
      </c>
      <c r="B50" s="71" t="s">
        <v>743</v>
      </c>
      <c r="C50" s="82" t="s">
        <v>1997</v>
      </c>
      <c r="D50" s="83" t="s">
        <v>14</v>
      </c>
      <c r="E50" s="98">
        <v>7</v>
      </c>
      <c r="F50" s="11"/>
      <c r="G50" s="57">
        <f t="shared" si="3"/>
        <v>0</v>
      </c>
    </row>
    <row r="51" spans="1:7" ht="22.5" x14ac:dyDescent="0.2">
      <c r="A51" s="103" t="s">
        <v>2588</v>
      </c>
      <c r="B51" s="103"/>
      <c r="C51" s="97" t="s">
        <v>2619</v>
      </c>
      <c r="D51" s="108" t="s">
        <v>14</v>
      </c>
      <c r="E51" s="98">
        <v>9</v>
      </c>
      <c r="F51" s="11"/>
      <c r="G51" s="57">
        <f t="shared" si="3"/>
        <v>0</v>
      </c>
    </row>
    <row r="52" spans="1:7" ht="22.5" x14ac:dyDescent="0.2">
      <c r="A52" s="103" t="s">
        <v>2618</v>
      </c>
      <c r="B52" s="103"/>
      <c r="C52" s="97" t="s">
        <v>2030</v>
      </c>
      <c r="D52" s="108" t="s">
        <v>14</v>
      </c>
      <c r="E52" s="98">
        <v>1</v>
      </c>
      <c r="F52" s="11"/>
      <c r="G52" s="57">
        <f>ROUND(E52*F52,2)</f>
        <v>0</v>
      </c>
    </row>
    <row r="53" spans="1:7" x14ac:dyDescent="0.2">
      <c r="A53" s="72"/>
      <c r="B53" s="72"/>
      <c r="C53" s="72" t="s">
        <v>1998</v>
      </c>
      <c r="D53" s="72"/>
      <c r="E53" s="72"/>
      <c r="F53" s="72"/>
      <c r="G53" s="95">
        <f>SUM(G46:G52)</f>
        <v>0</v>
      </c>
    </row>
    <row r="54" spans="1:7" x14ac:dyDescent="0.2">
      <c r="A54" s="68"/>
      <c r="B54" s="68"/>
      <c r="C54" s="69" t="s">
        <v>2134</v>
      </c>
      <c r="D54" s="70"/>
      <c r="E54" s="68"/>
      <c r="F54" s="68"/>
      <c r="G54" s="68"/>
    </row>
    <row r="55" spans="1:7" ht="33.75" x14ac:dyDescent="0.2">
      <c r="A55" s="71">
        <v>33</v>
      </c>
      <c r="B55" s="68"/>
      <c r="C55" s="106" t="s">
        <v>2362</v>
      </c>
      <c r="D55" s="109" t="s">
        <v>15</v>
      </c>
      <c r="E55" s="107">
        <v>140</v>
      </c>
      <c r="F55" s="15"/>
      <c r="G55" s="57">
        <f>ROUND(E55*F55,2)</f>
        <v>0</v>
      </c>
    </row>
    <row r="56" spans="1:7" ht="33.75" x14ac:dyDescent="0.2">
      <c r="A56" s="71">
        <v>34</v>
      </c>
      <c r="B56" s="71" t="s">
        <v>452</v>
      </c>
      <c r="C56" s="82" t="s">
        <v>453</v>
      </c>
      <c r="D56" s="83" t="s">
        <v>66</v>
      </c>
      <c r="E56" s="84">
        <v>91.19</v>
      </c>
      <c r="F56" s="11"/>
      <c r="G56" s="57">
        <f t="shared" ref="G56:G68" si="4">ROUND(E56*F56,2)</f>
        <v>0</v>
      </c>
    </row>
    <row r="57" spans="1:7" ht="33.75" x14ac:dyDescent="0.2">
      <c r="A57" s="71">
        <v>35</v>
      </c>
      <c r="B57" s="71" t="s">
        <v>394</v>
      </c>
      <c r="C57" s="82" t="s">
        <v>1999</v>
      </c>
      <c r="D57" s="83" t="s">
        <v>66</v>
      </c>
      <c r="E57" s="84">
        <v>91.19</v>
      </c>
      <c r="F57" s="11"/>
      <c r="G57" s="57">
        <f t="shared" si="4"/>
        <v>0</v>
      </c>
    </row>
    <row r="58" spans="1:7" ht="33.75" x14ac:dyDescent="0.2">
      <c r="A58" s="71">
        <v>36</v>
      </c>
      <c r="B58" s="71" t="s">
        <v>642</v>
      </c>
      <c r="C58" s="82" t="s">
        <v>2000</v>
      </c>
      <c r="D58" s="83" t="s">
        <v>15</v>
      </c>
      <c r="E58" s="84">
        <v>93.75</v>
      </c>
      <c r="F58" s="11"/>
      <c r="G58" s="57">
        <f t="shared" si="4"/>
        <v>0</v>
      </c>
    </row>
    <row r="59" spans="1:7" ht="33.75" x14ac:dyDescent="0.2">
      <c r="A59" s="71">
        <v>37</v>
      </c>
      <c r="B59" s="71" t="s">
        <v>426</v>
      </c>
      <c r="C59" s="82" t="s">
        <v>2001</v>
      </c>
      <c r="D59" s="83" t="s">
        <v>66</v>
      </c>
      <c r="E59" s="84">
        <v>24</v>
      </c>
      <c r="F59" s="11"/>
      <c r="G59" s="57">
        <f t="shared" si="4"/>
        <v>0</v>
      </c>
    </row>
    <row r="60" spans="1:7" ht="33.75" x14ac:dyDescent="0.2">
      <c r="A60" s="71">
        <v>38</v>
      </c>
      <c r="B60" s="71" t="s">
        <v>199</v>
      </c>
      <c r="C60" s="82" t="s">
        <v>414</v>
      </c>
      <c r="D60" s="83" t="s">
        <v>382</v>
      </c>
      <c r="E60" s="84">
        <v>136.79</v>
      </c>
      <c r="F60" s="11"/>
      <c r="G60" s="57">
        <f t="shared" si="4"/>
        <v>0</v>
      </c>
    </row>
    <row r="61" spans="1:7" ht="33.75" x14ac:dyDescent="0.2">
      <c r="A61" s="71">
        <v>39</v>
      </c>
      <c r="B61" s="71" t="s">
        <v>2002</v>
      </c>
      <c r="C61" s="82" t="s">
        <v>2003</v>
      </c>
      <c r="D61" s="83" t="s">
        <v>15</v>
      </c>
      <c r="E61" s="84">
        <v>56.25</v>
      </c>
      <c r="F61" s="11"/>
      <c r="G61" s="57">
        <f t="shared" si="4"/>
        <v>0</v>
      </c>
    </row>
    <row r="62" spans="1:7" ht="22.5" x14ac:dyDescent="0.2">
      <c r="A62" s="71">
        <v>40</v>
      </c>
      <c r="B62" s="71" t="s">
        <v>594</v>
      </c>
      <c r="C62" s="82" t="s">
        <v>2004</v>
      </c>
      <c r="D62" s="83" t="s">
        <v>75</v>
      </c>
      <c r="E62" s="98">
        <v>0</v>
      </c>
      <c r="F62" s="11"/>
      <c r="G62" s="57">
        <f t="shared" si="4"/>
        <v>0</v>
      </c>
    </row>
    <row r="63" spans="1:7" ht="22.5" x14ac:dyDescent="0.2">
      <c r="A63" s="71">
        <v>41</v>
      </c>
      <c r="B63" s="71" t="s">
        <v>592</v>
      </c>
      <c r="C63" s="82" t="s">
        <v>2005</v>
      </c>
      <c r="D63" s="83" t="s">
        <v>75</v>
      </c>
      <c r="E63" s="98">
        <v>1</v>
      </c>
      <c r="F63" s="11"/>
      <c r="G63" s="57">
        <f t="shared" si="4"/>
        <v>0</v>
      </c>
    </row>
    <row r="64" spans="1:7" ht="22.5" x14ac:dyDescent="0.2">
      <c r="A64" s="71">
        <v>42</v>
      </c>
      <c r="B64" s="71" t="s">
        <v>2006</v>
      </c>
      <c r="C64" s="82" t="s">
        <v>2007</v>
      </c>
      <c r="D64" s="83" t="s">
        <v>14</v>
      </c>
      <c r="E64" s="84">
        <v>1</v>
      </c>
      <c r="F64" s="11"/>
      <c r="G64" s="57">
        <f t="shared" si="4"/>
        <v>0</v>
      </c>
    </row>
    <row r="65" spans="1:7" ht="22.5" x14ac:dyDescent="0.2">
      <c r="A65" s="71">
        <v>43</v>
      </c>
      <c r="B65" s="71" t="s">
        <v>2008</v>
      </c>
      <c r="C65" s="82" t="s">
        <v>2009</v>
      </c>
      <c r="D65" s="83" t="s">
        <v>66</v>
      </c>
      <c r="E65" s="98">
        <v>0</v>
      </c>
      <c r="F65" s="11"/>
      <c r="G65" s="57">
        <f t="shared" si="4"/>
        <v>0</v>
      </c>
    </row>
    <row r="66" spans="1:7" ht="22.5" x14ac:dyDescent="0.2">
      <c r="A66" s="71">
        <v>44</v>
      </c>
      <c r="B66" s="71" t="s">
        <v>627</v>
      </c>
      <c r="C66" s="82" t="s">
        <v>628</v>
      </c>
      <c r="D66" s="83" t="s">
        <v>15</v>
      </c>
      <c r="E66" s="98">
        <v>0</v>
      </c>
      <c r="F66" s="11"/>
      <c r="G66" s="57">
        <f t="shared" si="4"/>
        <v>0</v>
      </c>
    </row>
    <row r="67" spans="1:7" ht="22.5" x14ac:dyDescent="0.2">
      <c r="A67" s="71">
        <v>45</v>
      </c>
      <c r="B67" s="71" t="s">
        <v>2010</v>
      </c>
      <c r="C67" s="82" t="s">
        <v>2011</v>
      </c>
      <c r="D67" s="83" t="s">
        <v>15</v>
      </c>
      <c r="E67" s="98">
        <v>0</v>
      </c>
      <c r="F67" s="11"/>
      <c r="G67" s="57">
        <f>ROUND(E67*F67,2)</f>
        <v>0</v>
      </c>
    </row>
    <row r="68" spans="1:7" ht="22.5" x14ac:dyDescent="0.2">
      <c r="A68" s="103" t="s">
        <v>2591</v>
      </c>
      <c r="B68" s="103" t="s">
        <v>2010</v>
      </c>
      <c r="C68" s="97" t="s">
        <v>2592</v>
      </c>
      <c r="D68" s="108" t="s">
        <v>15</v>
      </c>
      <c r="E68" s="98">
        <v>0.75</v>
      </c>
      <c r="F68" s="11"/>
      <c r="G68" s="57">
        <f>ROUND(E68*F68,2)</f>
        <v>0</v>
      </c>
    </row>
    <row r="69" spans="1:7" ht="13.5" thickBot="1" x14ac:dyDescent="0.25">
      <c r="A69" s="72"/>
      <c r="B69" s="72"/>
      <c r="C69" s="72" t="s">
        <v>2012</v>
      </c>
      <c r="D69" s="72"/>
      <c r="E69" s="72"/>
      <c r="F69" s="72"/>
      <c r="G69" s="104">
        <f>SUM(G55:G68)</f>
        <v>0</v>
      </c>
    </row>
    <row r="70" spans="1:7" x14ac:dyDescent="0.2">
      <c r="A70" s="78"/>
      <c r="B70" s="31"/>
      <c r="C70" s="79" t="s">
        <v>2101</v>
      </c>
      <c r="D70" s="78"/>
      <c r="E70" s="78"/>
      <c r="F70" s="78"/>
      <c r="G70" s="105">
        <f>SUM(G14+G22+G26+G40+G44+G53+G69)</f>
        <v>0</v>
      </c>
    </row>
    <row r="71" spans="1:7" x14ac:dyDescent="0.2">
      <c r="A71" s="31"/>
      <c r="B71" s="31"/>
      <c r="C71" s="31"/>
      <c r="D71" s="31"/>
      <c r="E71" s="31"/>
      <c r="F71" s="31"/>
      <c r="G71" s="31"/>
    </row>
    <row r="72" spans="1:7" x14ac:dyDescent="0.2">
      <c r="A72" s="31"/>
      <c r="B72" s="31"/>
      <c r="C72" s="31"/>
      <c r="D72" s="31"/>
      <c r="E72" s="31"/>
      <c r="F72" s="31"/>
      <c r="G72" s="31"/>
    </row>
    <row r="73" spans="1:7" x14ac:dyDescent="0.2">
      <c r="A73" s="31"/>
      <c r="B73" s="31"/>
      <c r="C73" s="31"/>
      <c r="D73" s="31"/>
      <c r="E73" s="31"/>
      <c r="F73" s="31"/>
      <c r="G73" s="31"/>
    </row>
    <row r="74" spans="1:7" x14ac:dyDescent="0.2">
      <c r="A74" s="31"/>
      <c r="B74" s="31"/>
      <c r="C74" s="31"/>
      <c r="D74" s="31"/>
      <c r="E74" s="31"/>
      <c r="F74" s="31"/>
      <c r="G74" s="31"/>
    </row>
    <row r="75" spans="1:7" x14ac:dyDescent="0.2">
      <c r="A75" s="31"/>
      <c r="B75" s="31"/>
      <c r="C75" s="31"/>
      <c r="D75" s="31"/>
      <c r="E75" s="31"/>
      <c r="F75" s="31"/>
      <c r="G75" s="31"/>
    </row>
    <row r="76" spans="1:7" x14ac:dyDescent="0.2">
      <c r="A76" s="31"/>
      <c r="B76" s="31"/>
      <c r="C76" s="31"/>
      <c r="D76" s="31"/>
      <c r="E76" s="31"/>
      <c r="F76" s="31"/>
      <c r="G76" s="31"/>
    </row>
    <row r="77" spans="1:7" x14ac:dyDescent="0.2">
      <c r="A77" s="31"/>
      <c r="B77" s="31"/>
      <c r="C77" s="31"/>
      <c r="D77" s="31"/>
      <c r="E77" s="31"/>
      <c r="F77" s="31"/>
      <c r="G77" s="31"/>
    </row>
    <row r="78" spans="1:7" x14ac:dyDescent="0.2">
      <c r="A78" s="31"/>
      <c r="B78" s="31"/>
      <c r="C78" s="31"/>
      <c r="D78" s="31"/>
      <c r="E78" s="31"/>
      <c r="F78" s="31"/>
      <c r="G78" s="31"/>
    </row>
    <row r="79" spans="1:7" x14ac:dyDescent="0.2">
      <c r="A79" s="31"/>
      <c r="B79" s="31"/>
      <c r="C79" s="31"/>
      <c r="D79" s="31"/>
      <c r="E79" s="31"/>
      <c r="F79" s="31"/>
      <c r="G79" s="31"/>
    </row>
    <row r="80" spans="1:7" x14ac:dyDescent="0.2">
      <c r="A80" s="31"/>
      <c r="B80" s="31"/>
      <c r="C80" s="31"/>
      <c r="D80" s="31"/>
      <c r="E80" s="31"/>
      <c r="F80" s="31"/>
      <c r="G80" s="31"/>
    </row>
    <row r="81" spans="1:7" x14ac:dyDescent="0.2">
      <c r="A81" s="31"/>
      <c r="B81" s="31"/>
      <c r="C81" s="31"/>
      <c r="D81" s="31"/>
      <c r="E81" s="31"/>
      <c r="F81" s="31"/>
      <c r="G81" s="31"/>
    </row>
    <row r="82" spans="1:7" x14ac:dyDescent="0.2">
      <c r="A82" s="31"/>
      <c r="B82" s="31"/>
      <c r="C82" s="31"/>
      <c r="D82" s="31"/>
      <c r="E82" s="31"/>
      <c r="F82" s="31"/>
      <c r="G82" s="31"/>
    </row>
  </sheetData>
  <sheetProtection algorithmName="SHA-512" hashValue="Rd100S0rObwTWZDHC7df0hEoi3jGmkQWt/ifN98Ec44q/OARg4ixz+LhyJN8e/gFi58ps5EA5U3kVjrAFd84SQ==" saltValue="/RGbDJXILksHoVEGjCx3CA==" spinCount="100000" sheet="1" objects="1" scenarios="1"/>
  <mergeCells count="2">
    <mergeCell ref="A2:G2"/>
    <mergeCell ref="A3:G3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6"/>
  <sheetViews>
    <sheetView view="pageLayout" zoomScaleNormal="100" workbookViewId="0"/>
  </sheetViews>
  <sheetFormatPr defaultRowHeight="12.75" x14ac:dyDescent="0.2"/>
  <cols>
    <col min="1" max="1" width="5" customWidth="1"/>
    <col min="2" max="2" width="8.5703125" hidden="1" customWidth="1"/>
    <col min="3" max="3" width="46.7109375" customWidth="1"/>
    <col min="4" max="4" width="5" customWidth="1"/>
    <col min="5" max="6" width="9.28515625" customWidth="1"/>
    <col min="7" max="7" width="13.28515625" customWidth="1"/>
    <col min="8" max="8" width="22.7109375" customWidth="1"/>
    <col min="9" max="9" width="9.28515625" customWidth="1"/>
    <col min="10" max="11" width="9.7109375" customWidth="1"/>
    <col min="12" max="12" width="17.42578125" customWidth="1"/>
    <col min="13" max="13" width="9.7109375" customWidth="1"/>
    <col min="14" max="14" width="9.5703125" customWidth="1"/>
    <col min="15" max="15" width="18.285156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8" x14ac:dyDescent="0.2">
      <c r="A2" s="36" t="s">
        <v>2105</v>
      </c>
      <c r="B2" s="35"/>
      <c r="C2" s="35"/>
      <c r="D2" s="35"/>
      <c r="E2" s="35"/>
      <c r="F2" s="35"/>
      <c r="G2" s="35"/>
    </row>
    <row r="3" spans="1:7" ht="18" customHeight="1" x14ac:dyDescent="0.2">
      <c r="A3" s="35" t="s">
        <v>2114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7" x14ac:dyDescent="0.2">
      <c r="A6" s="41" t="s">
        <v>7</v>
      </c>
      <c r="B6" s="41" t="s">
        <v>8</v>
      </c>
      <c r="C6" s="41" t="s">
        <v>9</v>
      </c>
      <c r="D6" s="41" t="s">
        <v>10</v>
      </c>
      <c r="E6" s="41" t="s">
        <v>11</v>
      </c>
      <c r="F6" s="41" t="s">
        <v>12</v>
      </c>
      <c r="G6" s="41" t="s">
        <v>13</v>
      </c>
    </row>
    <row r="7" spans="1:7" x14ac:dyDescent="0.2">
      <c r="A7" s="101"/>
      <c r="B7" s="101"/>
      <c r="C7" s="100" t="s">
        <v>2135</v>
      </c>
      <c r="D7" s="101"/>
      <c r="E7" s="99"/>
      <c r="F7" s="99"/>
      <c r="G7" s="99"/>
    </row>
    <row r="8" spans="1:7" x14ac:dyDescent="0.2">
      <c r="A8" s="68"/>
      <c r="B8" s="68"/>
      <c r="C8" s="69" t="s">
        <v>2136</v>
      </c>
      <c r="D8" s="70"/>
      <c r="E8" s="68"/>
      <c r="F8" s="68"/>
      <c r="G8" s="110"/>
    </row>
    <row r="9" spans="1:7" ht="45" x14ac:dyDescent="0.2">
      <c r="A9" s="111">
        <v>1</v>
      </c>
      <c r="B9" s="111"/>
      <c r="C9" s="106" t="s">
        <v>2361</v>
      </c>
      <c r="D9" s="86" t="s">
        <v>15</v>
      </c>
      <c r="E9" s="87">
        <v>15689</v>
      </c>
      <c r="F9" s="16"/>
      <c r="G9" s="57">
        <f>ROUND(E9*F9,2)</f>
        <v>0</v>
      </c>
    </row>
    <row r="10" spans="1:7" x14ac:dyDescent="0.2">
      <c r="A10" s="72"/>
      <c r="B10" s="72"/>
      <c r="C10" s="72" t="s">
        <v>16</v>
      </c>
      <c r="D10" s="72"/>
      <c r="E10" s="72"/>
      <c r="F10" s="72"/>
      <c r="G10" s="113">
        <f>SUM(G9)</f>
        <v>0</v>
      </c>
    </row>
    <row r="11" spans="1:7" x14ac:dyDescent="0.2">
      <c r="A11" s="68"/>
      <c r="B11" s="68"/>
      <c r="C11" s="69" t="s">
        <v>2137</v>
      </c>
      <c r="D11" s="70"/>
      <c r="E11" s="68"/>
      <c r="F11" s="68"/>
      <c r="G11" s="110"/>
    </row>
    <row r="12" spans="1:7" x14ac:dyDescent="0.2">
      <c r="A12" s="68"/>
      <c r="B12" s="68"/>
      <c r="C12" s="69" t="s">
        <v>2138</v>
      </c>
      <c r="D12" s="70"/>
      <c r="E12" s="68"/>
      <c r="F12" s="68"/>
      <c r="G12" s="68"/>
    </row>
    <row r="13" spans="1:7" ht="22.5" x14ac:dyDescent="0.2">
      <c r="A13" s="71">
        <v>2</v>
      </c>
      <c r="B13" s="71" t="s">
        <v>17</v>
      </c>
      <c r="C13" s="82" t="s">
        <v>18</v>
      </c>
      <c r="D13" s="83" t="s">
        <v>15</v>
      </c>
      <c r="E13" s="84">
        <v>78.7</v>
      </c>
      <c r="F13" s="11"/>
      <c r="G13" s="57">
        <f>ROUND(E13*F13,2)</f>
        <v>0</v>
      </c>
    </row>
    <row r="14" spans="1:7" ht="22.5" x14ac:dyDescent="0.2">
      <c r="A14" s="71">
        <v>3</v>
      </c>
      <c r="B14" s="71" t="s">
        <v>19</v>
      </c>
      <c r="C14" s="82" t="s">
        <v>20</v>
      </c>
      <c r="D14" s="83" t="s">
        <v>15</v>
      </c>
      <c r="E14" s="84">
        <v>78.7</v>
      </c>
      <c r="F14" s="11"/>
      <c r="G14" s="57">
        <f t="shared" ref="G14:G21" si="0">ROUND(E14*F14,2)</f>
        <v>0</v>
      </c>
    </row>
    <row r="15" spans="1:7" ht="22.5" x14ac:dyDescent="0.2">
      <c r="A15" s="71">
        <v>4</v>
      </c>
      <c r="B15" s="71" t="s">
        <v>21</v>
      </c>
      <c r="C15" s="82" t="s">
        <v>22</v>
      </c>
      <c r="D15" s="83" t="s">
        <v>15</v>
      </c>
      <c r="E15" s="84">
        <v>50.9</v>
      </c>
      <c r="F15" s="11"/>
      <c r="G15" s="57">
        <f t="shared" si="0"/>
        <v>0</v>
      </c>
    </row>
    <row r="16" spans="1:7" ht="22.5" x14ac:dyDescent="0.2">
      <c r="A16" s="71">
        <v>5</v>
      </c>
      <c r="B16" s="71" t="s">
        <v>23</v>
      </c>
      <c r="C16" s="82" t="s">
        <v>24</v>
      </c>
      <c r="D16" s="83" t="s">
        <v>15</v>
      </c>
      <c r="E16" s="84">
        <v>50.9</v>
      </c>
      <c r="F16" s="11"/>
      <c r="G16" s="57">
        <f t="shared" si="0"/>
        <v>0</v>
      </c>
    </row>
    <row r="17" spans="1:7" ht="22.5" x14ac:dyDescent="0.2">
      <c r="A17" s="71">
        <v>6</v>
      </c>
      <c r="B17" s="71" t="s">
        <v>25</v>
      </c>
      <c r="C17" s="82" t="s">
        <v>26</v>
      </c>
      <c r="D17" s="83" t="s">
        <v>15</v>
      </c>
      <c r="E17" s="84">
        <v>423</v>
      </c>
      <c r="F17" s="11"/>
      <c r="G17" s="57">
        <f t="shared" si="0"/>
        <v>0</v>
      </c>
    </row>
    <row r="18" spans="1:7" ht="22.5" x14ac:dyDescent="0.2">
      <c r="A18" s="71">
        <v>7</v>
      </c>
      <c r="B18" s="71" t="s">
        <v>28</v>
      </c>
      <c r="C18" s="82" t="s">
        <v>29</v>
      </c>
      <c r="D18" s="83" t="s">
        <v>15</v>
      </c>
      <c r="E18" s="84">
        <v>77.7</v>
      </c>
      <c r="F18" s="11"/>
      <c r="G18" s="57">
        <f t="shared" si="0"/>
        <v>0</v>
      </c>
    </row>
    <row r="19" spans="1:7" ht="22.5" x14ac:dyDescent="0.2">
      <c r="A19" s="71">
        <v>8</v>
      </c>
      <c r="B19" s="71" t="s">
        <v>31</v>
      </c>
      <c r="C19" s="82" t="s">
        <v>32</v>
      </c>
      <c r="D19" s="83" t="s">
        <v>15</v>
      </c>
      <c r="E19" s="84">
        <v>500.7</v>
      </c>
      <c r="F19" s="11"/>
      <c r="G19" s="57">
        <f t="shared" si="0"/>
        <v>0</v>
      </c>
    </row>
    <row r="20" spans="1:7" ht="33.75" x14ac:dyDescent="0.2">
      <c r="A20" s="71">
        <v>9</v>
      </c>
      <c r="B20" s="71" t="s">
        <v>34</v>
      </c>
      <c r="C20" s="82" t="s">
        <v>35</v>
      </c>
      <c r="D20" s="83" t="s">
        <v>15</v>
      </c>
      <c r="E20" s="84">
        <v>77.7</v>
      </c>
      <c r="F20" s="11"/>
      <c r="G20" s="57">
        <f t="shared" si="0"/>
        <v>0</v>
      </c>
    </row>
    <row r="21" spans="1:7" ht="33.75" x14ac:dyDescent="0.2">
      <c r="A21" s="71">
        <v>10</v>
      </c>
      <c r="B21" s="71" t="s">
        <v>37</v>
      </c>
      <c r="C21" s="97" t="s">
        <v>2621</v>
      </c>
      <c r="D21" s="83" t="s">
        <v>15</v>
      </c>
      <c r="E21" s="84">
        <v>500.7</v>
      </c>
      <c r="F21" s="11"/>
      <c r="G21" s="57">
        <f>ROUND(E21*F21,2)</f>
        <v>0</v>
      </c>
    </row>
    <row r="22" spans="1:7" x14ac:dyDescent="0.2">
      <c r="A22" s="72"/>
      <c r="B22" s="72"/>
      <c r="C22" s="72" t="s">
        <v>38</v>
      </c>
      <c r="D22" s="72"/>
      <c r="E22" s="72"/>
      <c r="F22" s="72"/>
      <c r="G22" s="95">
        <f>SUM(G13:G21)</f>
        <v>0</v>
      </c>
    </row>
    <row r="23" spans="1:7" x14ac:dyDescent="0.2">
      <c r="A23" s="68"/>
      <c r="B23" s="68"/>
      <c r="C23" s="69" t="s">
        <v>2139</v>
      </c>
      <c r="D23" s="70"/>
      <c r="E23" s="68"/>
      <c r="F23" s="68"/>
      <c r="G23" s="68"/>
    </row>
    <row r="24" spans="1:7" ht="22.5" x14ac:dyDescent="0.2">
      <c r="A24" s="71">
        <v>11</v>
      </c>
      <c r="B24" s="71" t="s">
        <v>40</v>
      </c>
      <c r="C24" s="82" t="s">
        <v>41</v>
      </c>
      <c r="D24" s="83" t="s">
        <v>15</v>
      </c>
      <c r="E24" s="84">
        <v>76.86</v>
      </c>
      <c r="F24" s="11"/>
      <c r="G24" s="57">
        <f>ROUND(E24*F24,2)</f>
        <v>0</v>
      </c>
    </row>
    <row r="25" spans="1:7" ht="22.5" x14ac:dyDescent="0.2">
      <c r="A25" s="71">
        <v>12</v>
      </c>
      <c r="B25" s="71" t="s">
        <v>43</v>
      </c>
      <c r="C25" s="82" t="s">
        <v>44</v>
      </c>
      <c r="D25" s="83" t="s">
        <v>15</v>
      </c>
      <c r="E25" s="84">
        <v>32.76</v>
      </c>
      <c r="F25" s="11"/>
      <c r="G25" s="57">
        <f t="shared" ref="G25:G33" si="1">ROUND(E25*F25,2)</f>
        <v>0</v>
      </c>
    </row>
    <row r="26" spans="1:7" ht="22.5" x14ac:dyDescent="0.2">
      <c r="A26" s="71">
        <v>13</v>
      </c>
      <c r="B26" s="71" t="s">
        <v>43</v>
      </c>
      <c r="C26" s="82" t="s">
        <v>45</v>
      </c>
      <c r="D26" s="83" t="s">
        <v>15</v>
      </c>
      <c r="E26" s="84">
        <v>10.08</v>
      </c>
      <c r="F26" s="11"/>
      <c r="G26" s="57">
        <f t="shared" si="1"/>
        <v>0</v>
      </c>
    </row>
    <row r="27" spans="1:7" ht="22.5" x14ac:dyDescent="0.2">
      <c r="A27" s="71">
        <v>14</v>
      </c>
      <c r="B27" s="71" t="s">
        <v>43</v>
      </c>
      <c r="C27" s="82" t="s">
        <v>46</v>
      </c>
      <c r="D27" s="83" t="s">
        <v>15</v>
      </c>
      <c r="E27" s="84">
        <v>5.71</v>
      </c>
      <c r="F27" s="11"/>
      <c r="G27" s="57">
        <f t="shared" si="1"/>
        <v>0</v>
      </c>
    </row>
    <row r="28" spans="1:7" ht="33.75" x14ac:dyDescent="0.2">
      <c r="A28" s="71">
        <v>15</v>
      </c>
      <c r="B28" s="71" t="s">
        <v>47</v>
      </c>
      <c r="C28" s="82" t="s">
        <v>48</v>
      </c>
      <c r="D28" s="83" t="s">
        <v>15</v>
      </c>
      <c r="E28" s="84">
        <v>4.26</v>
      </c>
      <c r="F28" s="11"/>
      <c r="G28" s="57">
        <f t="shared" si="1"/>
        <v>0</v>
      </c>
    </row>
    <row r="29" spans="1:7" ht="33.75" x14ac:dyDescent="0.2">
      <c r="A29" s="71">
        <v>16</v>
      </c>
      <c r="B29" s="71" t="s">
        <v>49</v>
      </c>
      <c r="C29" s="82" t="s">
        <v>50</v>
      </c>
      <c r="D29" s="83" t="s">
        <v>15</v>
      </c>
      <c r="E29" s="84">
        <v>14.84</v>
      </c>
      <c r="F29" s="11"/>
      <c r="G29" s="57">
        <f t="shared" si="1"/>
        <v>0</v>
      </c>
    </row>
    <row r="30" spans="1:7" ht="33.75" x14ac:dyDescent="0.2">
      <c r="A30" s="71">
        <v>17</v>
      </c>
      <c r="B30" s="71" t="s">
        <v>51</v>
      </c>
      <c r="C30" s="82" t="s">
        <v>52</v>
      </c>
      <c r="D30" s="83" t="s">
        <v>14</v>
      </c>
      <c r="E30" s="84">
        <v>5</v>
      </c>
      <c r="F30" s="11"/>
      <c r="G30" s="57">
        <f t="shared" si="1"/>
        <v>0</v>
      </c>
    </row>
    <row r="31" spans="1:7" ht="33.75" x14ac:dyDescent="0.2">
      <c r="A31" s="71">
        <v>18</v>
      </c>
      <c r="B31" s="71" t="s">
        <v>53</v>
      </c>
      <c r="C31" s="82" t="s">
        <v>54</v>
      </c>
      <c r="D31" s="83" t="s">
        <v>14</v>
      </c>
      <c r="E31" s="84">
        <v>5</v>
      </c>
      <c r="F31" s="11"/>
      <c r="G31" s="57">
        <f t="shared" si="1"/>
        <v>0</v>
      </c>
    </row>
    <row r="32" spans="1:7" ht="33.75" x14ac:dyDescent="0.2">
      <c r="A32" s="71">
        <v>19</v>
      </c>
      <c r="B32" s="71" t="s">
        <v>55</v>
      </c>
      <c r="C32" s="82" t="s">
        <v>56</v>
      </c>
      <c r="D32" s="83" t="s">
        <v>14</v>
      </c>
      <c r="E32" s="84">
        <v>5</v>
      </c>
      <c r="F32" s="11"/>
      <c r="G32" s="57">
        <f t="shared" si="1"/>
        <v>0</v>
      </c>
    </row>
    <row r="33" spans="1:7" ht="33.75" x14ac:dyDescent="0.2">
      <c r="A33" s="71">
        <v>20</v>
      </c>
      <c r="B33" s="71" t="s">
        <v>57</v>
      </c>
      <c r="C33" s="82" t="s">
        <v>58</v>
      </c>
      <c r="D33" s="83" t="s">
        <v>14</v>
      </c>
      <c r="E33" s="84">
        <v>4</v>
      </c>
      <c r="F33" s="11"/>
      <c r="G33" s="57">
        <f>ROUND(E33*F33,2)</f>
        <v>0</v>
      </c>
    </row>
    <row r="34" spans="1:7" x14ac:dyDescent="0.2">
      <c r="A34" s="72"/>
      <c r="B34" s="72"/>
      <c r="C34" s="72" t="s">
        <v>59</v>
      </c>
      <c r="D34" s="72"/>
      <c r="E34" s="72"/>
      <c r="F34" s="72"/>
      <c r="G34" s="95">
        <f>SUM(G24:G33)</f>
        <v>0</v>
      </c>
    </row>
    <row r="35" spans="1:7" x14ac:dyDescent="0.2">
      <c r="A35" s="68"/>
      <c r="B35" s="68"/>
      <c r="C35" s="69" t="s">
        <v>2140</v>
      </c>
      <c r="D35" s="70"/>
      <c r="E35" s="68"/>
      <c r="F35" s="68"/>
      <c r="G35" s="68"/>
    </row>
    <row r="36" spans="1:7" ht="33.75" x14ac:dyDescent="0.2">
      <c r="A36" s="71">
        <v>21</v>
      </c>
      <c r="B36" s="71" t="s">
        <v>60</v>
      </c>
      <c r="C36" s="82" t="s">
        <v>61</v>
      </c>
      <c r="D36" s="83" t="s">
        <v>15</v>
      </c>
      <c r="E36" s="84">
        <v>287.3</v>
      </c>
      <c r="F36" s="11"/>
      <c r="G36" s="57">
        <f>ROUND(E36*F36,2)</f>
        <v>0</v>
      </c>
    </row>
    <row r="37" spans="1:7" ht="33.75" x14ac:dyDescent="0.2">
      <c r="A37" s="71">
        <v>22</v>
      </c>
      <c r="B37" s="71" t="s">
        <v>62</v>
      </c>
      <c r="C37" s="82" t="s">
        <v>63</v>
      </c>
      <c r="D37" s="83" t="s">
        <v>15</v>
      </c>
      <c r="E37" s="84">
        <v>287.3</v>
      </c>
      <c r="F37" s="11"/>
      <c r="G37" s="57">
        <f t="shared" ref="G37:G44" si="2">ROUND(E37*F37,2)</f>
        <v>0</v>
      </c>
    </row>
    <row r="38" spans="1:7" ht="33.75" x14ac:dyDescent="0.2">
      <c r="A38" s="71">
        <v>23</v>
      </c>
      <c r="B38" s="71" t="s">
        <v>64</v>
      </c>
      <c r="C38" s="82" t="s">
        <v>65</v>
      </c>
      <c r="D38" s="83" t="s">
        <v>66</v>
      </c>
      <c r="E38" s="84">
        <v>64.64</v>
      </c>
      <c r="F38" s="11"/>
      <c r="G38" s="57">
        <f t="shared" si="2"/>
        <v>0</v>
      </c>
    </row>
    <row r="39" spans="1:7" ht="33.75" x14ac:dyDescent="0.2">
      <c r="A39" s="71">
        <v>24</v>
      </c>
      <c r="B39" s="71" t="s">
        <v>62</v>
      </c>
      <c r="C39" s="82" t="s">
        <v>67</v>
      </c>
      <c r="D39" s="83" t="s">
        <v>15</v>
      </c>
      <c r="E39" s="84">
        <v>287.3</v>
      </c>
      <c r="F39" s="11"/>
      <c r="G39" s="57">
        <f t="shared" si="2"/>
        <v>0</v>
      </c>
    </row>
    <row r="40" spans="1:7" ht="22.5" x14ac:dyDescent="0.2">
      <c r="A40" s="71">
        <v>25</v>
      </c>
      <c r="B40" s="71" t="s">
        <v>68</v>
      </c>
      <c r="C40" s="82" t="s">
        <v>69</v>
      </c>
      <c r="D40" s="83" t="s">
        <v>15</v>
      </c>
      <c r="E40" s="84">
        <v>287.3</v>
      </c>
      <c r="F40" s="11"/>
      <c r="G40" s="57">
        <f t="shared" si="2"/>
        <v>0</v>
      </c>
    </row>
    <row r="41" spans="1:7" ht="22.5" x14ac:dyDescent="0.2">
      <c r="A41" s="71">
        <v>26</v>
      </c>
      <c r="B41" s="71" t="s">
        <v>68</v>
      </c>
      <c r="C41" s="82" t="s">
        <v>70</v>
      </c>
      <c r="D41" s="83" t="s">
        <v>15</v>
      </c>
      <c r="E41" s="84">
        <v>52.8</v>
      </c>
      <c r="F41" s="11"/>
      <c r="G41" s="57">
        <f t="shared" si="2"/>
        <v>0</v>
      </c>
    </row>
    <row r="42" spans="1:7" ht="33.75" x14ac:dyDescent="0.2">
      <c r="A42" s="71">
        <v>27</v>
      </c>
      <c r="B42" s="71" t="s">
        <v>71</v>
      </c>
      <c r="C42" s="82" t="s">
        <v>72</v>
      </c>
      <c r="D42" s="83" t="s">
        <v>14</v>
      </c>
      <c r="E42" s="84">
        <v>24</v>
      </c>
      <c r="F42" s="11"/>
      <c r="G42" s="57">
        <f t="shared" si="2"/>
        <v>0</v>
      </c>
    </row>
    <row r="43" spans="1:7" ht="33.75" x14ac:dyDescent="0.2">
      <c r="A43" s="71">
        <v>28</v>
      </c>
      <c r="B43" s="71" t="s">
        <v>73</v>
      </c>
      <c r="C43" s="82" t="s">
        <v>74</v>
      </c>
      <c r="D43" s="83" t="s">
        <v>75</v>
      </c>
      <c r="E43" s="84">
        <v>43.4</v>
      </c>
      <c r="F43" s="11"/>
      <c r="G43" s="57">
        <f t="shared" si="2"/>
        <v>0</v>
      </c>
    </row>
    <row r="44" spans="1:7" ht="22.5" x14ac:dyDescent="0.2">
      <c r="A44" s="71">
        <v>29</v>
      </c>
      <c r="B44" s="71" t="s">
        <v>76</v>
      </c>
      <c r="C44" s="82" t="s">
        <v>77</v>
      </c>
      <c r="D44" s="83" t="s">
        <v>15</v>
      </c>
      <c r="E44" s="84">
        <v>287.3</v>
      </c>
      <c r="F44" s="11"/>
      <c r="G44" s="57">
        <f>ROUND(E44*F44,2)</f>
        <v>0</v>
      </c>
    </row>
    <row r="45" spans="1:7" x14ac:dyDescent="0.2">
      <c r="A45" s="72"/>
      <c r="B45" s="72"/>
      <c r="C45" s="72" t="s">
        <v>78</v>
      </c>
      <c r="D45" s="72"/>
      <c r="E45" s="72"/>
      <c r="F45" s="72"/>
      <c r="G45" s="95">
        <f>SUM(G36:G44)</f>
        <v>0</v>
      </c>
    </row>
    <row r="46" spans="1:7" x14ac:dyDescent="0.2">
      <c r="A46" s="68"/>
      <c r="B46" s="68"/>
      <c r="C46" s="69" t="s">
        <v>2141</v>
      </c>
      <c r="D46" s="70"/>
      <c r="E46" s="68"/>
      <c r="F46" s="68"/>
      <c r="G46" s="68"/>
    </row>
    <row r="47" spans="1:7" ht="33.75" x14ac:dyDescent="0.2">
      <c r="A47" s="71">
        <v>30</v>
      </c>
      <c r="B47" s="71" t="s">
        <v>79</v>
      </c>
      <c r="C47" s="82" t="s">
        <v>80</v>
      </c>
      <c r="D47" s="83" t="s">
        <v>15</v>
      </c>
      <c r="E47" s="84">
        <v>32.25</v>
      </c>
      <c r="F47" s="11"/>
      <c r="G47" s="57">
        <f>ROUND(E47*F47,2)</f>
        <v>0</v>
      </c>
    </row>
    <row r="48" spans="1:7" ht="33.75" x14ac:dyDescent="0.2">
      <c r="A48" s="71">
        <v>31</v>
      </c>
      <c r="B48" s="71" t="s">
        <v>79</v>
      </c>
      <c r="C48" s="82" t="s">
        <v>81</v>
      </c>
      <c r="D48" s="83" t="s">
        <v>15</v>
      </c>
      <c r="E48" s="84">
        <v>9.68</v>
      </c>
      <c r="F48" s="11"/>
      <c r="G48" s="57">
        <f t="shared" ref="G48:G58" si="3">ROUND(E48*F48,2)</f>
        <v>0</v>
      </c>
    </row>
    <row r="49" spans="1:7" ht="33.75" x14ac:dyDescent="0.2">
      <c r="A49" s="71">
        <v>32</v>
      </c>
      <c r="B49" s="71" t="s">
        <v>82</v>
      </c>
      <c r="C49" s="82" t="s">
        <v>83</v>
      </c>
      <c r="D49" s="83" t="s">
        <v>15</v>
      </c>
      <c r="E49" s="84">
        <v>2.42</v>
      </c>
      <c r="F49" s="11"/>
      <c r="G49" s="57">
        <f t="shared" si="3"/>
        <v>0</v>
      </c>
    </row>
    <row r="50" spans="1:7" ht="33.75" x14ac:dyDescent="0.2">
      <c r="A50" s="71">
        <v>33</v>
      </c>
      <c r="B50" s="71" t="s">
        <v>84</v>
      </c>
      <c r="C50" s="82" t="s">
        <v>85</v>
      </c>
      <c r="D50" s="83" t="s">
        <v>15</v>
      </c>
      <c r="E50" s="84">
        <v>4.51</v>
      </c>
      <c r="F50" s="11"/>
      <c r="G50" s="57">
        <f t="shared" si="3"/>
        <v>0</v>
      </c>
    </row>
    <row r="51" spans="1:7" ht="33.75" x14ac:dyDescent="0.2">
      <c r="A51" s="71">
        <v>34</v>
      </c>
      <c r="B51" s="71" t="s">
        <v>49</v>
      </c>
      <c r="C51" s="82" t="s">
        <v>86</v>
      </c>
      <c r="D51" s="83" t="s">
        <v>15</v>
      </c>
      <c r="E51" s="84">
        <v>25.46</v>
      </c>
      <c r="F51" s="11"/>
      <c r="G51" s="57">
        <f t="shared" si="3"/>
        <v>0</v>
      </c>
    </row>
    <row r="52" spans="1:7" ht="33.75" x14ac:dyDescent="0.2">
      <c r="A52" s="71">
        <v>35</v>
      </c>
      <c r="B52" s="71" t="s">
        <v>87</v>
      </c>
      <c r="C52" s="82" t="s">
        <v>88</v>
      </c>
      <c r="D52" s="83" t="s">
        <v>15</v>
      </c>
      <c r="E52" s="84">
        <v>9.36</v>
      </c>
      <c r="F52" s="11"/>
      <c r="G52" s="57">
        <f t="shared" si="3"/>
        <v>0</v>
      </c>
    </row>
    <row r="53" spans="1:7" ht="33.75" x14ac:dyDescent="0.2">
      <c r="A53" s="71">
        <v>36</v>
      </c>
      <c r="B53" s="71" t="s">
        <v>51</v>
      </c>
      <c r="C53" s="82" t="s">
        <v>52</v>
      </c>
      <c r="D53" s="83" t="s">
        <v>14</v>
      </c>
      <c r="E53" s="84">
        <v>30</v>
      </c>
      <c r="F53" s="11"/>
      <c r="G53" s="57">
        <f t="shared" si="3"/>
        <v>0</v>
      </c>
    </row>
    <row r="54" spans="1:7" ht="33.75" x14ac:dyDescent="0.2">
      <c r="A54" s="71">
        <v>37</v>
      </c>
      <c r="B54" s="71" t="s">
        <v>53</v>
      </c>
      <c r="C54" s="82" t="s">
        <v>54</v>
      </c>
      <c r="D54" s="83" t="s">
        <v>14</v>
      </c>
      <c r="E54" s="84">
        <v>21</v>
      </c>
      <c r="F54" s="11"/>
      <c r="G54" s="57">
        <f t="shared" si="3"/>
        <v>0</v>
      </c>
    </row>
    <row r="55" spans="1:7" ht="33.75" x14ac:dyDescent="0.2">
      <c r="A55" s="71">
        <v>38</v>
      </c>
      <c r="B55" s="71" t="s">
        <v>89</v>
      </c>
      <c r="C55" s="82" t="s">
        <v>90</v>
      </c>
      <c r="D55" s="83" t="s">
        <v>14</v>
      </c>
      <c r="E55" s="84">
        <v>9</v>
      </c>
      <c r="F55" s="11"/>
      <c r="G55" s="57">
        <f t="shared" si="3"/>
        <v>0</v>
      </c>
    </row>
    <row r="56" spans="1:7" ht="33.75" x14ac:dyDescent="0.2">
      <c r="A56" s="71">
        <v>39</v>
      </c>
      <c r="B56" s="71" t="s">
        <v>55</v>
      </c>
      <c r="C56" s="82" t="s">
        <v>56</v>
      </c>
      <c r="D56" s="83" t="s">
        <v>14</v>
      </c>
      <c r="E56" s="84">
        <v>13</v>
      </c>
      <c r="F56" s="11"/>
      <c r="G56" s="57">
        <f t="shared" si="3"/>
        <v>0</v>
      </c>
    </row>
    <row r="57" spans="1:7" ht="33.75" x14ac:dyDescent="0.2">
      <c r="A57" s="71">
        <v>40</v>
      </c>
      <c r="B57" s="71" t="s">
        <v>57</v>
      </c>
      <c r="C57" s="82" t="s">
        <v>58</v>
      </c>
      <c r="D57" s="83" t="s">
        <v>14</v>
      </c>
      <c r="E57" s="84">
        <v>1</v>
      </c>
      <c r="F57" s="11"/>
      <c r="G57" s="57">
        <f t="shared" si="3"/>
        <v>0</v>
      </c>
    </row>
    <row r="58" spans="1:7" ht="22.5" x14ac:dyDescent="0.2">
      <c r="A58" s="71">
        <v>41</v>
      </c>
      <c r="B58" s="71" t="s">
        <v>91</v>
      </c>
      <c r="C58" s="82" t="s">
        <v>92</v>
      </c>
      <c r="D58" s="83" t="s">
        <v>14</v>
      </c>
      <c r="E58" s="84">
        <v>9</v>
      </c>
      <c r="F58" s="11"/>
      <c r="G58" s="57">
        <f>ROUND(E58*F58,2)</f>
        <v>0</v>
      </c>
    </row>
    <row r="59" spans="1:7" x14ac:dyDescent="0.2">
      <c r="A59" s="72"/>
      <c r="B59" s="72"/>
      <c r="C59" s="72" t="s">
        <v>93</v>
      </c>
      <c r="D59" s="72"/>
      <c r="E59" s="72"/>
      <c r="F59" s="72"/>
      <c r="G59" s="95">
        <f>SUM(G47:G58)</f>
        <v>0</v>
      </c>
    </row>
    <row r="60" spans="1:7" x14ac:dyDescent="0.2">
      <c r="A60" s="68"/>
      <c r="B60" s="68"/>
      <c r="C60" s="69" t="s">
        <v>2142</v>
      </c>
      <c r="D60" s="70"/>
      <c r="E60" s="68"/>
      <c r="F60" s="68"/>
      <c r="G60" s="68"/>
    </row>
    <row r="61" spans="1:7" ht="22.5" x14ac:dyDescent="0.2">
      <c r="A61" s="71">
        <v>42</v>
      </c>
      <c r="B61" s="71" t="s">
        <v>94</v>
      </c>
      <c r="C61" s="82" t="s">
        <v>95</v>
      </c>
      <c r="D61" s="83" t="s">
        <v>15</v>
      </c>
      <c r="E61" s="84">
        <v>308.2</v>
      </c>
      <c r="F61" s="11"/>
      <c r="G61" s="57">
        <f>ROUND(E61*F61,2)</f>
        <v>0</v>
      </c>
    </row>
    <row r="62" spans="1:7" ht="22.5" x14ac:dyDescent="0.2">
      <c r="A62" s="71">
        <v>43</v>
      </c>
      <c r="B62" s="71" t="s">
        <v>96</v>
      </c>
      <c r="C62" s="82" t="s">
        <v>97</v>
      </c>
      <c r="D62" s="83" t="s">
        <v>15</v>
      </c>
      <c r="E62" s="84">
        <v>112.4</v>
      </c>
      <c r="F62" s="11"/>
      <c r="G62" s="57">
        <f t="shared" ref="G62:G68" si="4">ROUND(E62*F62,2)</f>
        <v>0</v>
      </c>
    </row>
    <row r="63" spans="1:7" ht="22.5" x14ac:dyDescent="0.2">
      <c r="A63" s="71">
        <v>44</v>
      </c>
      <c r="B63" s="71" t="s">
        <v>96</v>
      </c>
      <c r="C63" s="82" t="s">
        <v>98</v>
      </c>
      <c r="D63" s="83" t="s">
        <v>15</v>
      </c>
      <c r="E63" s="84">
        <v>91.8</v>
      </c>
      <c r="F63" s="11"/>
      <c r="G63" s="57">
        <f t="shared" si="4"/>
        <v>0</v>
      </c>
    </row>
    <row r="64" spans="1:7" ht="33.75" x14ac:dyDescent="0.2">
      <c r="A64" s="71">
        <v>45</v>
      </c>
      <c r="B64" s="71" t="s">
        <v>99</v>
      </c>
      <c r="C64" s="82" t="s">
        <v>100</v>
      </c>
      <c r="D64" s="83" t="s">
        <v>15</v>
      </c>
      <c r="E64" s="84">
        <v>10.7</v>
      </c>
      <c r="F64" s="11"/>
      <c r="G64" s="57">
        <f t="shared" si="4"/>
        <v>0</v>
      </c>
    </row>
    <row r="65" spans="1:7" ht="33.75" x14ac:dyDescent="0.2">
      <c r="A65" s="71">
        <v>46</v>
      </c>
      <c r="B65" s="71" t="s">
        <v>101</v>
      </c>
      <c r="C65" s="82" t="s">
        <v>102</v>
      </c>
      <c r="D65" s="83" t="s">
        <v>15</v>
      </c>
      <c r="E65" s="84">
        <v>33.799999999999997</v>
      </c>
      <c r="F65" s="11"/>
      <c r="G65" s="57">
        <f t="shared" si="4"/>
        <v>0</v>
      </c>
    </row>
    <row r="66" spans="1:7" ht="33.75" x14ac:dyDescent="0.2">
      <c r="A66" s="71">
        <v>47</v>
      </c>
      <c r="B66" s="71" t="s">
        <v>103</v>
      </c>
      <c r="C66" s="82" t="s">
        <v>104</v>
      </c>
      <c r="D66" s="83" t="s">
        <v>15</v>
      </c>
      <c r="E66" s="84">
        <v>19</v>
      </c>
      <c r="F66" s="11"/>
      <c r="G66" s="57">
        <f t="shared" si="4"/>
        <v>0</v>
      </c>
    </row>
    <row r="67" spans="1:7" ht="33.75" x14ac:dyDescent="0.2">
      <c r="A67" s="71">
        <v>48</v>
      </c>
      <c r="B67" s="71" t="s">
        <v>105</v>
      </c>
      <c r="C67" s="82" t="s">
        <v>106</v>
      </c>
      <c r="D67" s="83" t="s">
        <v>15</v>
      </c>
      <c r="E67" s="84">
        <v>112</v>
      </c>
      <c r="F67" s="11"/>
      <c r="G67" s="57">
        <f t="shared" si="4"/>
        <v>0</v>
      </c>
    </row>
    <row r="68" spans="1:7" ht="33.75" x14ac:dyDescent="0.2">
      <c r="A68" s="71">
        <v>49</v>
      </c>
      <c r="B68" s="71" t="s">
        <v>107</v>
      </c>
      <c r="C68" s="82" t="s">
        <v>108</v>
      </c>
      <c r="D68" s="83" t="s">
        <v>15</v>
      </c>
      <c r="E68" s="84">
        <v>4</v>
      </c>
      <c r="F68" s="11"/>
      <c r="G68" s="57">
        <f t="shared" si="4"/>
        <v>0</v>
      </c>
    </row>
    <row r="69" spans="1:7" x14ac:dyDescent="0.2">
      <c r="A69" s="72"/>
      <c r="B69" s="72"/>
      <c r="C69" s="72" t="s">
        <v>109</v>
      </c>
      <c r="D69" s="72"/>
      <c r="E69" s="72"/>
      <c r="F69" s="72"/>
      <c r="G69" s="95">
        <f>SUM(G61:G68)</f>
        <v>0</v>
      </c>
    </row>
    <row r="70" spans="1:7" x14ac:dyDescent="0.2">
      <c r="A70" s="68"/>
      <c r="B70" s="68"/>
      <c r="C70" s="69" t="s">
        <v>2143</v>
      </c>
      <c r="D70" s="70"/>
      <c r="E70" s="68"/>
      <c r="F70" s="68"/>
      <c r="G70" s="68"/>
    </row>
    <row r="71" spans="1:7" ht="33.75" x14ac:dyDescent="0.2">
      <c r="A71" s="71">
        <v>50</v>
      </c>
      <c r="B71" s="71" t="s">
        <v>110</v>
      </c>
      <c r="C71" s="82" t="s">
        <v>111</v>
      </c>
      <c r="D71" s="83" t="s">
        <v>15</v>
      </c>
      <c r="E71" s="84">
        <v>252.4</v>
      </c>
      <c r="F71" s="11"/>
      <c r="G71" s="57">
        <f>ROUND(E71*F71,2)</f>
        <v>0</v>
      </c>
    </row>
    <row r="72" spans="1:7" ht="33.75" x14ac:dyDescent="0.2">
      <c r="A72" s="71">
        <v>51</v>
      </c>
      <c r="B72" s="71" t="s">
        <v>112</v>
      </c>
      <c r="C72" s="82" t="s">
        <v>113</v>
      </c>
      <c r="D72" s="83" t="s">
        <v>15</v>
      </c>
      <c r="E72" s="84">
        <v>252.4</v>
      </c>
      <c r="F72" s="11"/>
      <c r="G72" s="57">
        <f t="shared" ref="G72:G86" si="5">ROUND(E72*F72,2)</f>
        <v>0</v>
      </c>
    </row>
    <row r="73" spans="1:7" ht="33.75" x14ac:dyDescent="0.2">
      <c r="A73" s="71">
        <v>52</v>
      </c>
      <c r="B73" s="71" t="s">
        <v>114</v>
      </c>
      <c r="C73" s="82" t="s">
        <v>115</v>
      </c>
      <c r="D73" s="83" t="s">
        <v>15</v>
      </c>
      <c r="E73" s="84">
        <v>252.4</v>
      </c>
      <c r="F73" s="11"/>
      <c r="G73" s="57">
        <f t="shared" si="5"/>
        <v>0</v>
      </c>
    </row>
    <row r="74" spans="1:7" ht="33.75" x14ac:dyDescent="0.2">
      <c r="A74" s="71">
        <v>53</v>
      </c>
      <c r="B74" s="71" t="s">
        <v>110</v>
      </c>
      <c r="C74" s="82" t="s">
        <v>116</v>
      </c>
      <c r="D74" s="83" t="s">
        <v>15</v>
      </c>
      <c r="E74" s="84">
        <v>274.7</v>
      </c>
      <c r="F74" s="11"/>
      <c r="G74" s="57">
        <f t="shared" si="5"/>
        <v>0</v>
      </c>
    </row>
    <row r="75" spans="1:7" ht="33.75" x14ac:dyDescent="0.2">
      <c r="A75" s="71">
        <v>54</v>
      </c>
      <c r="B75" s="71" t="s">
        <v>112</v>
      </c>
      <c r="C75" s="82" t="s">
        <v>117</v>
      </c>
      <c r="D75" s="83" t="s">
        <v>15</v>
      </c>
      <c r="E75" s="84">
        <v>274.7</v>
      </c>
      <c r="F75" s="11"/>
      <c r="G75" s="57">
        <f t="shared" si="5"/>
        <v>0</v>
      </c>
    </row>
    <row r="76" spans="1:7" ht="33.75" x14ac:dyDescent="0.2">
      <c r="A76" s="71">
        <v>55</v>
      </c>
      <c r="B76" s="71" t="s">
        <v>118</v>
      </c>
      <c r="C76" s="82" t="s">
        <v>119</v>
      </c>
      <c r="D76" s="83" t="s">
        <v>15</v>
      </c>
      <c r="E76" s="84">
        <v>274.7</v>
      </c>
      <c r="F76" s="11"/>
      <c r="G76" s="57">
        <f t="shared" si="5"/>
        <v>0</v>
      </c>
    </row>
    <row r="77" spans="1:7" ht="33.75" x14ac:dyDescent="0.2">
      <c r="A77" s="71">
        <v>56</v>
      </c>
      <c r="B77" s="71" t="s">
        <v>120</v>
      </c>
      <c r="C77" s="82" t="s">
        <v>121</v>
      </c>
      <c r="D77" s="83" t="s">
        <v>15</v>
      </c>
      <c r="E77" s="84">
        <v>527.1</v>
      </c>
      <c r="F77" s="11"/>
      <c r="G77" s="57">
        <f t="shared" si="5"/>
        <v>0</v>
      </c>
    </row>
    <row r="78" spans="1:7" ht="33.75" x14ac:dyDescent="0.2">
      <c r="A78" s="71">
        <v>57</v>
      </c>
      <c r="B78" s="71" t="s">
        <v>122</v>
      </c>
      <c r="C78" s="82" t="s">
        <v>123</v>
      </c>
      <c r="D78" s="83" t="s">
        <v>75</v>
      </c>
      <c r="E78" s="84">
        <v>171.69</v>
      </c>
      <c r="F78" s="11"/>
      <c r="G78" s="57">
        <f t="shared" si="5"/>
        <v>0</v>
      </c>
    </row>
    <row r="79" spans="1:7" ht="22.5" x14ac:dyDescent="0.2">
      <c r="A79" s="71">
        <v>58</v>
      </c>
      <c r="B79" s="71" t="s">
        <v>124</v>
      </c>
      <c r="C79" s="82" t="s">
        <v>125</v>
      </c>
      <c r="D79" s="83" t="s">
        <v>15</v>
      </c>
      <c r="E79" s="84">
        <v>527.1</v>
      </c>
      <c r="F79" s="11"/>
      <c r="G79" s="57">
        <f t="shared" si="5"/>
        <v>0</v>
      </c>
    </row>
    <row r="80" spans="1:7" ht="22.5" x14ac:dyDescent="0.2">
      <c r="A80" s="71">
        <v>59</v>
      </c>
      <c r="B80" s="71" t="s">
        <v>126</v>
      </c>
      <c r="C80" s="82" t="s">
        <v>127</v>
      </c>
      <c r="D80" s="83" t="s">
        <v>15</v>
      </c>
      <c r="E80" s="84">
        <v>527.1</v>
      </c>
      <c r="F80" s="11"/>
      <c r="G80" s="57">
        <f t="shared" si="5"/>
        <v>0</v>
      </c>
    </row>
    <row r="81" spans="1:7" ht="22.5" x14ac:dyDescent="0.2">
      <c r="A81" s="71">
        <v>60</v>
      </c>
      <c r="B81" s="71" t="s">
        <v>128</v>
      </c>
      <c r="C81" s="82" t="s">
        <v>129</v>
      </c>
      <c r="D81" s="83" t="s">
        <v>15</v>
      </c>
      <c r="E81" s="84">
        <v>527.1</v>
      </c>
      <c r="F81" s="11"/>
      <c r="G81" s="57">
        <f t="shared" si="5"/>
        <v>0</v>
      </c>
    </row>
    <row r="82" spans="1:7" ht="33.75" x14ac:dyDescent="0.2">
      <c r="A82" s="71">
        <v>61</v>
      </c>
      <c r="B82" s="71" t="s">
        <v>130</v>
      </c>
      <c r="C82" s="82" t="s">
        <v>131</v>
      </c>
      <c r="D82" s="83" t="s">
        <v>15</v>
      </c>
      <c r="E82" s="84">
        <v>28.9</v>
      </c>
      <c r="F82" s="11"/>
      <c r="G82" s="57">
        <f>ROUND(E82*F82,2)</f>
        <v>0</v>
      </c>
    </row>
    <row r="83" spans="1:7" ht="33.75" x14ac:dyDescent="0.2">
      <c r="A83" s="71">
        <v>62</v>
      </c>
      <c r="B83" s="71" t="s">
        <v>132</v>
      </c>
      <c r="C83" s="97" t="s">
        <v>2601</v>
      </c>
      <c r="D83" s="83" t="s">
        <v>15</v>
      </c>
      <c r="E83" s="84">
        <v>16.7</v>
      </c>
      <c r="F83" s="11"/>
      <c r="G83" s="57">
        <f>ROUND(E83*F83,2)</f>
        <v>0</v>
      </c>
    </row>
    <row r="84" spans="1:7" ht="33.75" x14ac:dyDescent="0.2">
      <c r="A84" s="71">
        <v>63</v>
      </c>
      <c r="B84" s="71" t="s">
        <v>133</v>
      </c>
      <c r="C84" s="97" t="s">
        <v>2600</v>
      </c>
      <c r="D84" s="83" t="s">
        <v>15</v>
      </c>
      <c r="E84" s="84">
        <v>12.2</v>
      </c>
      <c r="F84" s="11"/>
      <c r="G84" s="57">
        <f t="shared" si="5"/>
        <v>0</v>
      </c>
    </row>
    <row r="85" spans="1:7" ht="33.75" x14ac:dyDescent="0.2">
      <c r="A85" s="71">
        <v>64</v>
      </c>
      <c r="B85" s="71" t="s">
        <v>134</v>
      </c>
      <c r="C85" s="82" t="s">
        <v>135</v>
      </c>
      <c r="D85" s="83" t="s">
        <v>75</v>
      </c>
      <c r="E85" s="84">
        <v>527.1</v>
      </c>
      <c r="F85" s="11"/>
      <c r="G85" s="57">
        <f t="shared" si="5"/>
        <v>0</v>
      </c>
    </row>
    <row r="86" spans="1:7" ht="33.75" x14ac:dyDescent="0.2">
      <c r="A86" s="103" t="s">
        <v>2596</v>
      </c>
      <c r="B86" s="103" t="s">
        <v>134</v>
      </c>
      <c r="C86" s="97" t="s">
        <v>2598</v>
      </c>
      <c r="D86" s="108" t="s">
        <v>15</v>
      </c>
      <c r="E86" s="98">
        <v>215</v>
      </c>
      <c r="F86" s="11"/>
      <c r="G86" s="57">
        <f>ROUND(E86*F86,2)</f>
        <v>0</v>
      </c>
    </row>
    <row r="87" spans="1:7" x14ac:dyDescent="0.2">
      <c r="A87" s="72"/>
      <c r="B87" s="72"/>
      <c r="C87" s="72" t="s">
        <v>136</v>
      </c>
      <c r="D87" s="72"/>
      <c r="E87" s="72"/>
      <c r="F87" s="72"/>
      <c r="G87" s="95">
        <f>SUM(G71:G86)</f>
        <v>0</v>
      </c>
    </row>
    <row r="88" spans="1:7" x14ac:dyDescent="0.2">
      <c r="A88" s="68"/>
      <c r="B88" s="68"/>
      <c r="C88" s="69" t="s">
        <v>2144</v>
      </c>
      <c r="D88" s="70"/>
      <c r="E88" s="68"/>
      <c r="F88" s="68"/>
      <c r="G88" s="68"/>
    </row>
    <row r="89" spans="1:7" ht="33.75" x14ac:dyDescent="0.2">
      <c r="A89" s="71">
        <v>65</v>
      </c>
      <c r="B89" s="71" t="s">
        <v>137</v>
      </c>
      <c r="C89" s="82" t="s">
        <v>138</v>
      </c>
      <c r="D89" s="83" t="s">
        <v>15</v>
      </c>
      <c r="E89" s="84">
        <v>1286.4000000000001</v>
      </c>
      <c r="F89" s="11"/>
      <c r="G89" s="57">
        <f>ROUND(E89*F89,2)</f>
        <v>0</v>
      </c>
    </row>
    <row r="90" spans="1:7" ht="33.75" x14ac:dyDescent="0.2">
      <c r="A90" s="71">
        <v>66</v>
      </c>
      <c r="B90" s="71" t="s">
        <v>139</v>
      </c>
      <c r="C90" s="82" t="s">
        <v>140</v>
      </c>
      <c r="D90" s="83" t="s">
        <v>15</v>
      </c>
      <c r="E90" s="84">
        <v>96.7</v>
      </c>
      <c r="F90" s="11"/>
      <c r="G90" s="57">
        <f t="shared" ref="G90:G97" si="6">ROUND(E90*F90,2)</f>
        <v>0</v>
      </c>
    </row>
    <row r="91" spans="1:7" ht="33.75" x14ac:dyDescent="0.2">
      <c r="A91" s="71">
        <v>67</v>
      </c>
      <c r="B91" s="71" t="s">
        <v>141</v>
      </c>
      <c r="C91" s="82" t="s">
        <v>142</v>
      </c>
      <c r="D91" s="83" t="s">
        <v>15</v>
      </c>
      <c r="E91" s="84">
        <v>1286.4000000000001</v>
      </c>
      <c r="F91" s="11"/>
      <c r="G91" s="57">
        <f t="shared" si="6"/>
        <v>0</v>
      </c>
    </row>
    <row r="92" spans="1:7" ht="33.75" x14ac:dyDescent="0.2">
      <c r="A92" s="71">
        <v>68</v>
      </c>
      <c r="B92" s="71" t="s">
        <v>143</v>
      </c>
      <c r="C92" s="82" t="s">
        <v>144</v>
      </c>
      <c r="D92" s="83" t="s">
        <v>15</v>
      </c>
      <c r="E92" s="84">
        <v>239</v>
      </c>
      <c r="F92" s="11"/>
      <c r="G92" s="57">
        <f t="shared" si="6"/>
        <v>0</v>
      </c>
    </row>
    <row r="93" spans="1:7" ht="22.5" x14ac:dyDescent="0.2">
      <c r="A93" s="71">
        <v>69</v>
      </c>
      <c r="B93" s="71" t="s">
        <v>145</v>
      </c>
      <c r="C93" s="82" t="s">
        <v>146</v>
      </c>
      <c r="D93" s="83" t="s">
        <v>15</v>
      </c>
      <c r="E93" s="84">
        <v>106.5</v>
      </c>
      <c r="F93" s="11"/>
      <c r="G93" s="57">
        <f t="shared" si="6"/>
        <v>0</v>
      </c>
    </row>
    <row r="94" spans="1:7" ht="22.5" x14ac:dyDescent="0.2">
      <c r="A94" s="71">
        <v>70</v>
      </c>
      <c r="B94" s="71" t="s">
        <v>147</v>
      </c>
      <c r="C94" s="82" t="s">
        <v>148</v>
      </c>
      <c r="D94" s="83" t="s">
        <v>15</v>
      </c>
      <c r="E94" s="84">
        <v>106.5</v>
      </c>
      <c r="F94" s="11"/>
      <c r="G94" s="57">
        <f t="shared" si="6"/>
        <v>0</v>
      </c>
    </row>
    <row r="95" spans="1:7" ht="22.5" x14ac:dyDescent="0.2">
      <c r="A95" s="71">
        <v>71</v>
      </c>
      <c r="B95" s="71" t="s">
        <v>149</v>
      </c>
      <c r="C95" s="82" t="s">
        <v>150</v>
      </c>
      <c r="D95" s="83" t="s">
        <v>15</v>
      </c>
      <c r="E95" s="84">
        <v>106.5</v>
      </c>
      <c r="F95" s="11"/>
      <c r="G95" s="57">
        <f t="shared" si="6"/>
        <v>0</v>
      </c>
    </row>
    <row r="96" spans="1:7" ht="33.75" x14ac:dyDescent="0.2">
      <c r="A96" s="71">
        <v>72</v>
      </c>
      <c r="B96" s="71" t="s">
        <v>151</v>
      </c>
      <c r="C96" s="82" t="s">
        <v>152</v>
      </c>
      <c r="D96" s="83" t="s">
        <v>75</v>
      </c>
      <c r="E96" s="84">
        <v>106.5</v>
      </c>
      <c r="F96" s="11"/>
      <c r="G96" s="57">
        <f t="shared" si="6"/>
        <v>0</v>
      </c>
    </row>
    <row r="97" spans="1:7" ht="33.75" x14ac:dyDescent="0.2">
      <c r="A97" s="71">
        <v>73</v>
      </c>
      <c r="B97" s="71" t="s">
        <v>153</v>
      </c>
      <c r="C97" s="82" t="s">
        <v>154</v>
      </c>
      <c r="D97" s="83" t="s">
        <v>15</v>
      </c>
      <c r="E97" s="84">
        <v>1515.6</v>
      </c>
      <c r="F97" s="11"/>
      <c r="G97" s="57">
        <f>ROUND(E97*F97,2)</f>
        <v>0</v>
      </c>
    </row>
    <row r="98" spans="1:7" x14ac:dyDescent="0.2">
      <c r="A98" s="72"/>
      <c r="B98" s="72"/>
      <c r="C98" s="72" t="s">
        <v>155</v>
      </c>
      <c r="D98" s="72"/>
      <c r="E98" s="72"/>
      <c r="F98" s="72"/>
      <c r="G98" s="95">
        <f>SUM(G89:G97)</f>
        <v>0</v>
      </c>
    </row>
    <row r="99" spans="1:7" x14ac:dyDescent="0.2">
      <c r="A99" s="68"/>
      <c r="B99" s="68"/>
      <c r="C99" s="69" t="s">
        <v>2145</v>
      </c>
      <c r="D99" s="70"/>
      <c r="E99" s="68"/>
      <c r="F99" s="68"/>
      <c r="G99" s="68"/>
    </row>
    <row r="100" spans="1:7" ht="33.75" x14ac:dyDescent="0.2">
      <c r="A100" s="71">
        <v>74</v>
      </c>
      <c r="B100" s="71" t="s">
        <v>156</v>
      </c>
      <c r="C100" s="82" t="s">
        <v>157</v>
      </c>
      <c r="D100" s="83" t="s">
        <v>15</v>
      </c>
      <c r="E100" s="84">
        <v>481.5</v>
      </c>
      <c r="F100" s="11"/>
      <c r="G100" s="57">
        <f>ROUND(E100*F100,2)</f>
        <v>0</v>
      </c>
    </row>
    <row r="101" spans="1:7" ht="33.75" x14ac:dyDescent="0.2">
      <c r="A101" s="71">
        <v>75</v>
      </c>
      <c r="B101" s="71" t="s">
        <v>158</v>
      </c>
      <c r="C101" s="82" t="s">
        <v>159</v>
      </c>
      <c r="D101" s="83" t="s">
        <v>14</v>
      </c>
      <c r="E101" s="84">
        <v>24</v>
      </c>
      <c r="F101" s="11"/>
      <c r="G101" s="57">
        <f>ROUND(E101*F101,2)</f>
        <v>0</v>
      </c>
    </row>
    <row r="102" spans="1:7" x14ac:dyDescent="0.2">
      <c r="A102" s="72"/>
      <c r="B102" s="72"/>
      <c r="C102" s="72" t="s">
        <v>160</v>
      </c>
      <c r="D102" s="72"/>
      <c r="E102" s="72"/>
      <c r="F102" s="72"/>
      <c r="G102" s="95">
        <f>SUM(G100:G101)</f>
        <v>0</v>
      </c>
    </row>
    <row r="103" spans="1:7" x14ac:dyDescent="0.2">
      <c r="A103" s="68"/>
      <c r="B103" s="68"/>
      <c r="C103" s="69" t="s">
        <v>2146</v>
      </c>
      <c r="D103" s="70"/>
      <c r="E103" s="68"/>
      <c r="F103" s="68"/>
      <c r="G103" s="68"/>
    </row>
    <row r="104" spans="1:7" ht="22.5" x14ac:dyDescent="0.2">
      <c r="A104" s="71">
        <v>76</v>
      </c>
      <c r="B104" s="71" t="s">
        <v>161</v>
      </c>
      <c r="C104" s="82" t="s">
        <v>162</v>
      </c>
      <c r="D104" s="83" t="s">
        <v>75</v>
      </c>
      <c r="E104" s="84">
        <v>9.43</v>
      </c>
      <c r="F104" s="11"/>
      <c r="G104" s="57">
        <f>ROUND(E104*F104,2)</f>
        <v>0</v>
      </c>
    </row>
    <row r="105" spans="1:7" ht="22.5" x14ac:dyDescent="0.2">
      <c r="A105" s="71">
        <v>77</v>
      </c>
      <c r="B105" s="71" t="s">
        <v>163</v>
      </c>
      <c r="C105" s="82" t="s">
        <v>164</v>
      </c>
      <c r="D105" s="83" t="s">
        <v>15</v>
      </c>
      <c r="E105" s="84">
        <v>23.4</v>
      </c>
      <c r="F105" s="11"/>
      <c r="G105" s="57">
        <f t="shared" ref="G105:G114" si="7">ROUND(E105*F105,2)</f>
        <v>0</v>
      </c>
    </row>
    <row r="106" spans="1:7" ht="33.75" x14ac:dyDescent="0.2">
      <c r="A106" s="71">
        <v>78</v>
      </c>
      <c r="B106" s="71" t="s">
        <v>165</v>
      </c>
      <c r="C106" s="82" t="s">
        <v>166</v>
      </c>
      <c r="D106" s="83" t="s">
        <v>15</v>
      </c>
      <c r="E106" s="84">
        <v>29.5</v>
      </c>
      <c r="F106" s="11"/>
      <c r="G106" s="57">
        <f t="shared" si="7"/>
        <v>0</v>
      </c>
    </row>
    <row r="107" spans="1:7" ht="33.75" x14ac:dyDescent="0.2">
      <c r="A107" s="71">
        <v>79</v>
      </c>
      <c r="B107" s="71" t="s">
        <v>167</v>
      </c>
      <c r="C107" s="82" t="s">
        <v>168</v>
      </c>
      <c r="D107" s="83" t="s">
        <v>15</v>
      </c>
      <c r="E107" s="84">
        <v>61.83</v>
      </c>
      <c r="F107" s="11"/>
      <c r="G107" s="57">
        <f t="shared" si="7"/>
        <v>0</v>
      </c>
    </row>
    <row r="108" spans="1:7" ht="22.5" x14ac:dyDescent="0.2">
      <c r="A108" s="71">
        <v>80</v>
      </c>
      <c r="B108" s="71" t="s">
        <v>169</v>
      </c>
      <c r="C108" s="82" t="s">
        <v>170</v>
      </c>
      <c r="D108" s="83" t="s">
        <v>75</v>
      </c>
      <c r="E108" s="84">
        <v>9.8000000000000007</v>
      </c>
      <c r="F108" s="11"/>
      <c r="G108" s="57">
        <f t="shared" si="7"/>
        <v>0</v>
      </c>
    </row>
    <row r="109" spans="1:7" ht="22.5" x14ac:dyDescent="0.2">
      <c r="A109" s="71">
        <v>81</v>
      </c>
      <c r="B109" s="71" t="s">
        <v>171</v>
      </c>
      <c r="C109" s="82" t="s">
        <v>172</v>
      </c>
      <c r="D109" s="83" t="s">
        <v>75</v>
      </c>
      <c r="E109" s="84">
        <v>12.3</v>
      </c>
      <c r="F109" s="11"/>
      <c r="G109" s="57">
        <f t="shared" si="7"/>
        <v>0</v>
      </c>
    </row>
    <row r="110" spans="1:7" ht="33.75" x14ac:dyDescent="0.2">
      <c r="A110" s="71">
        <v>82</v>
      </c>
      <c r="B110" s="71" t="s">
        <v>173</v>
      </c>
      <c r="C110" s="82" t="s">
        <v>174</v>
      </c>
      <c r="D110" s="83" t="s">
        <v>15</v>
      </c>
      <c r="E110" s="84">
        <v>2.4</v>
      </c>
      <c r="F110" s="11"/>
      <c r="G110" s="57">
        <f t="shared" si="7"/>
        <v>0</v>
      </c>
    </row>
    <row r="111" spans="1:7" ht="22.5" x14ac:dyDescent="0.2">
      <c r="A111" s="71">
        <v>83</v>
      </c>
      <c r="B111" s="71" t="s">
        <v>175</v>
      </c>
      <c r="C111" s="82" t="s">
        <v>176</v>
      </c>
      <c r="D111" s="83" t="s">
        <v>15</v>
      </c>
      <c r="E111" s="98">
        <v>17.5</v>
      </c>
      <c r="F111" s="11"/>
      <c r="G111" s="57">
        <f t="shared" si="7"/>
        <v>0</v>
      </c>
    </row>
    <row r="112" spans="1:7" ht="33.75" x14ac:dyDescent="0.2">
      <c r="A112" s="71">
        <v>84</v>
      </c>
      <c r="B112" s="71" t="s">
        <v>177</v>
      </c>
      <c r="C112" s="82" t="s">
        <v>178</v>
      </c>
      <c r="D112" s="83" t="s">
        <v>15</v>
      </c>
      <c r="E112" s="98">
        <v>17.5</v>
      </c>
      <c r="F112" s="11"/>
      <c r="G112" s="57">
        <f t="shared" si="7"/>
        <v>0</v>
      </c>
    </row>
    <row r="113" spans="1:7" ht="22.5" x14ac:dyDescent="0.2">
      <c r="A113" s="71">
        <v>85</v>
      </c>
      <c r="B113" s="71" t="s">
        <v>179</v>
      </c>
      <c r="C113" s="97" t="s">
        <v>2597</v>
      </c>
      <c r="D113" s="83" t="s">
        <v>75</v>
      </c>
      <c r="E113" s="84">
        <v>1.8</v>
      </c>
      <c r="F113" s="11"/>
      <c r="G113" s="57">
        <f t="shared" si="7"/>
        <v>0</v>
      </c>
    </row>
    <row r="114" spans="1:7" ht="22.5" x14ac:dyDescent="0.2">
      <c r="A114" s="71">
        <v>86</v>
      </c>
      <c r="B114" s="71" t="s">
        <v>179</v>
      </c>
      <c r="C114" s="82" t="s">
        <v>181</v>
      </c>
      <c r="D114" s="83" t="s">
        <v>75</v>
      </c>
      <c r="E114" s="84">
        <v>16.3</v>
      </c>
      <c r="F114" s="11"/>
      <c r="G114" s="57">
        <f t="shared" si="7"/>
        <v>0</v>
      </c>
    </row>
    <row r="115" spans="1:7" x14ac:dyDescent="0.2">
      <c r="A115" s="72"/>
      <c r="B115" s="72"/>
      <c r="C115" s="72" t="s">
        <v>182</v>
      </c>
      <c r="D115" s="72"/>
      <c r="E115" s="72"/>
      <c r="F115" s="72"/>
      <c r="G115" s="95">
        <f>SUM(G104:G114)</f>
        <v>0</v>
      </c>
    </row>
    <row r="116" spans="1:7" x14ac:dyDescent="0.2">
      <c r="A116" s="68"/>
      <c r="B116" s="68"/>
      <c r="C116" s="69" t="s">
        <v>2147</v>
      </c>
      <c r="D116" s="70"/>
      <c r="E116" s="68"/>
      <c r="F116" s="68"/>
      <c r="G116" s="68"/>
    </row>
    <row r="117" spans="1:7" ht="33.75" x14ac:dyDescent="0.2">
      <c r="A117" s="71">
        <v>87</v>
      </c>
      <c r="B117" s="71" t="s">
        <v>183</v>
      </c>
      <c r="C117" s="82" t="s">
        <v>184</v>
      </c>
      <c r="D117" s="83" t="s">
        <v>14</v>
      </c>
      <c r="E117" s="84">
        <v>4</v>
      </c>
      <c r="F117" s="11"/>
      <c r="G117" s="57">
        <f>ROUND(E117*F117,2)</f>
        <v>0</v>
      </c>
    </row>
    <row r="118" spans="1:7" ht="33.75" x14ac:dyDescent="0.2">
      <c r="A118" s="71">
        <v>88</v>
      </c>
      <c r="B118" s="71" t="s">
        <v>185</v>
      </c>
      <c r="C118" s="82" t="s">
        <v>186</v>
      </c>
      <c r="D118" s="83" t="s">
        <v>14</v>
      </c>
      <c r="E118" s="84">
        <v>1</v>
      </c>
      <c r="F118" s="11"/>
      <c r="G118" s="57">
        <f t="shared" ref="G118:G132" si="8">ROUND(E118*F118,2)</f>
        <v>0</v>
      </c>
    </row>
    <row r="119" spans="1:7" ht="33.75" x14ac:dyDescent="0.2">
      <c r="A119" s="71">
        <v>89</v>
      </c>
      <c r="B119" s="71" t="s">
        <v>183</v>
      </c>
      <c r="C119" s="82" t="s">
        <v>187</v>
      </c>
      <c r="D119" s="83" t="s">
        <v>14</v>
      </c>
      <c r="E119" s="84">
        <v>1</v>
      </c>
      <c r="F119" s="11"/>
      <c r="G119" s="57">
        <f t="shared" si="8"/>
        <v>0</v>
      </c>
    </row>
    <row r="120" spans="1:7" ht="33.75" x14ac:dyDescent="0.2">
      <c r="A120" s="71">
        <v>90</v>
      </c>
      <c r="B120" s="71" t="s">
        <v>188</v>
      </c>
      <c r="C120" s="82" t="s">
        <v>189</v>
      </c>
      <c r="D120" s="83" t="s">
        <v>14</v>
      </c>
      <c r="E120" s="84">
        <v>1</v>
      </c>
      <c r="F120" s="11"/>
      <c r="G120" s="57">
        <f t="shared" si="8"/>
        <v>0</v>
      </c>
    </row>
    <row r="121" spans="1:7" ht="33.75" x14ac:dyDescent="0.2">
      <c r="A121" s="71">
        <v>91</v>
      </c>
      <c r="B121" s="71" t="s">
        <v>188</v>
      </c>
      <c r="C121" s="82" t="s">
        <v>190</v>
      </c>
      <c r="D121" s="83" t="s">
        <v>14</v>
      </c>
      <c r="E121" s="84">
        <v>4</v>
      </c>
      <c r="F121" s="11"/>
      <c r="G121" s="57">
        <f t="shared" si="8"/>
        <v>0</v>
      </c>
    </row>
    <row r="122" spans="1:7" ht="33.75" x14ac:dyDescent="0.2">
      <c r="A122" s="71">
        <v>92</v>
      </c>
      <c r="B122" s="71" t="s">
        <v>191</v>
      </c>
      <c r="C122" s="82" t="s">
        <v>192</v>
      </c>
      <c r="D122" s="83" t="s">
        <v>14</v>
      </c>
      <c r="E122" s="84">
        <v>2</v>
      </c>
      <c r="F122" s="11"/>
      <c r="G122" s="57">
        <f t="shared" si="8"/>
        <v>0</v>
      </c>
    </row>
    <row r="123" spans="1:7" ht="33.75" x14ac:dyDescent="0.2">
      <c r="A123" s="71">
        <v>93</v>
      </c>
      <c r="B123" s="71" t="s">
        <v>193</v>
      </c>
      <c r="C123" s="82" t="s">
        <v>194</v>
      </c>
      <c r="D123" s="83" t="s">
        <v>14</v>
      </c>
      <c r="E123" s="84">
        <v>4</v>
      </c>
      <c r="F123" s="11"/>
      <c r="G123" s="57">
        <f t="shared" si="8"/>
        <v>0</v>
      </c>
    </row>
    <row r="124" spans="1:7" ht="33.75" x14ac:dyDescent="0.2">
      <c r="A124" s="71">
        <v>94</v>
      </c>
      <c r="B124" s="71" t="s">
        <v>193</v>
      </c>
      <c r="C124" s="82" t="s">
        <v>195</v>
      </c>
      <c r="D124" s="83" t="s">
        <v>14</v>
      </c>
      <c r="E124" s="84">
        <v>1</v>
      </c>
      <c r="F124" s="11"/>
      <c r="G124" s="57">
        <f t="shared" si="8"/>
        <v>0</v>
      </c>
    </row>
    <row r="125" spans="1:7" ht="33.75" x14ac:dyDescent="0.2">
      <c r="A125" s="71">
        <v>95</v>
      </c>
      <c r="B125" s="71" t="s">
        <v>193</v>
      </c>
      <c r="C125" s="82" t="s">
        <v>196</v>
      </c>
      <c r="D125" s="83" t="s">
        <v>14</v>
      </c>
      <c r="E125" s="84">
        <v>5</v>
      </c>
      <c r="F125" s="11"/>
      <c r="G125" s="57">
        <f t="shared" si="8"/>
        <v>0</v>
      </c>
    </row>
    <row r="126" spans="1:7" ht="33.75" x14ac:dyDescent="0.2">
      <c r="A126" s="71">
        <v>96</v>
      </c>
      <c r="B126" s="71" t="s">
        <v>193</v>
      </c>
      <c r="C126" s="82" t="s">
        <v>197</v>
      </c>
      <c r="D126" s="83" t="s">
        <v>14</v>
      </c>
      <c r="E126" s="84">
        <v>5</v>
      </c>
      <c r="F126" s="11"/>
      <c r="G126" s="57">
        <f t="shared" si="8"/>
        <v>0</v>
      </c>
    </row>
    <row r="127" spans="1:7" ht="33.75" x14ac:dyDescent="0.2">
      <c r="A127" s="71">
        <v>97</v>
      </c>
      <c r="B127" s="71" t="s">
        <v>193</v>
      </c>
      <c r="C127" s="82" t="s">
        <v>198</v>
      </c>
      <c r="D127" s="83" t="s">
        <v>14</v>
      </c>
      <c r="E127" s="84">
        <v>5</v>
      </c>
      <c r="F127" s="11"/>
      <c r="G127" s="57">
        <f t="shared" si="8"/>
        <v>0</v>
      </c>
    </row>
    <row r="128" spans="1:7" ht="33.75" x14ac:dyDescent="0.2">
      <c r="A128" s="71">
        <v>98</v>
      </c>
      <c r="B128" s="71" t="s">
        <v>199</v>
      </c>
      <c r="C128" s="82" t="s">
        <v>200</v>
      </c>
      <c r="D128" s="83" t="s">
        <v>14</v>
      </c>
      <c r="E128" s="84">
        <v>5</v>
      </c>
      <c r="F128" s="11"/>
      <c r="G128" s="57">
        <f t="shared" si="8"/>
        <v>0</v>
      </c>
    </row>
    <row r="129" spans="1:7" ht="33.75" x14ac:dyDescent="0.2">
      <c r="A129" s="71">
        <v>99</v>
      </c>
      <c r="B129" s="71" t="s">
        <v>199</v>
      </c>
      <c r="C129" s="82" t="s">
        <v>201</v>
      </c>
      <c r="D129" s="83" t="s">
        <v>14</v>
      </c>
      <c r="E129" s="84">
        <v>5</v>
      </c>
      <c r="F129" s="11"/>
      <c r="G129" s="57">
        <f t="shared" si="8"/>
        <v>0</v>
      </c>
    </row>
    <row r="130" spans="1:7" ht="33.75" x14ac:dyDescent="0.2">
      <c r="A130" s="71">
        <v>100</v>
      </c>
      <c r="B130" s="71" t="s">
        <v>193</v>
      </c>
      <c r="C130" s="82" t="s">
        <v>202</v>
      </c>
      <c r="D130" s="83" t="s">
        <v>14</v>
      </c>
      <c r="E130" s="84">
        <v>2</v>
      </c>
      <c r="F130" s="11"/>
      <c r="G130" s="57">
        <f t="shared" si="8"/>
        <v>0</v>
      </c>
    </row>
    <row r="131" spans="1:7" ht="33.75" x14ac:dyDescent="0.2">
      <c r="A131" s="71">
        <v>101</v>
      </c>
      <c r="B131" s="71" t="s">
        <v>193</v>
      </c>
      <c r="C131" s="82" t="s">
        <v>203</v>
      </c>
      <c r="D131" s="83" t="s">
        <v>204</v>
      </c>
      <c r="E131" s="84">
        <v>1</v>
      </c>
      <c r="F131" s="11"/>
      <c r="G131" s="57">
        <f t="shared" si="8"/>
        <v>0</v>
      </c>
    </row>
    <row r="132" spans="1:7" ht="33.75" x14ac:dyDescent="0.2">
      <c r="A132" s="71">
        <v>102</v>
      </c>
      <c r="B132" s="71" t="s">
        <v>193</v>
      </c>
      <c r="C132" s="82" t="s">
        <v>205</v>
      </c>
      <c r="D132" s="83" t="s">
        <v>204</v>
      </c>
      <c r="E132" s="84">
        <v>1</v>
      </c>
      <c r="F132" s="11"/>
      <c r="G132" s="57">
        <f>ROUND(E132*F132,2)</f>
        <v>0</v>
      </c>
    </row>
    <row r="133" spans="1:7" x14ac:dyDescent="0.2">
      <c r="A133" s="72"/>
      <c r="B133" s="72"/>
      <c r="C133" s="72" t="s">
        <v>206</v>
      </c>
      <c r="D133" s="72"/>
      <c r="E133" s="72"/>
      <c r="F133" s="72"/>
      <c r="G133" s="95">
        <f>SUM(G117:G132)</f>
        <v>0</v>
      </c>
    </row>
    <row r="134" spans="1:7" x14ac:dyDescent="0.2">
      <c r="A134" s="68"/>
      <c r="B134" s="68"/>
      <c r="C134" s="69" t="s">
        <v>2148</v>
      </c>
      <c r="D134" s="70"/>
      <c r="E134" s="68"/>
      <c r="F134" s="68"/>
      <c r="G134" s="68"/>
    </row>
    <row r="135" spans="1:7" ht="33.75" x14ac:dyDescent="0.2">
      <c r="A135" s="71">
        <v>103</v>
      </c>
      <c r="B135" s="71" t="s">
        <v>207</v>
      </c>
      <c r="C135" s="82" t="s">
        <v>208</v>
      </c>
      <c r="D135" s="83" t="s">
        <v>15</v>
      </c>
      <c r="E135" s="84">
        <v>21.4</v>
      </c>
      <c r="F135" s="11"/>
      <c r="G135" s="57">
        <f>ROUND(E135*F135,2)</f>
        <v>0</v>
      </c>
    </row>
    <row r="136" spans="1:7" ht="22.5" x14ac:dyDescent="0.2">
      <c r="A136" s="71">
        <v>104</v>
      </c>
      <c r="B136" s="71" t="s">
        <v>209</v>
      </c>
      <c r="C136" s="82" t="s">
        <v>210</v>
      </c>
      <c r="D136" s="108" t="s">
        <v>2355</v>
      </c>
      <c r="E136" s="98">
        <v>5.65</v>
      </c>
      <c r="F136" s="11"/>
      <c r="G136" s="57">
        <f t="shared" ref="G136:G141" si="9">ROUND(E136*F136,2)</f>
        <v>0</v>
      </c>
    </row>
    <row r="137" spans="1:7" ht="22.5" x14ac:dyDescent="0.2">
      <c r="A137" s="71">
        <v>105</v>
      </c>
      <c r="B137" s="71" t="s">
        <v>211</v>
      </c>
      <c r="C137" s="82" t="s">
        <v>212</v>
      </c>
      <c r="D137" s="108" t="s">
        <v>2355</v>
      </c>
      <c r="E137" s="98">
        <v>5.65</v>
      </c>
      <c r="F137" s="11"/>
      <c r="G137" s="57">
        <f t="shared" si="9"/>
        <v>0</v>
      </c>
    </row>
    <row r="138" spans="1:7" ht="33.75" x14ac:dyDescent="0.2">
      <c r="A138" s="71">
        <v>106</v>
      </c>
      <c r="B138" s="71" t="s">
        <v>213</v>
      </c>
      <c r="C138" s="82" t="s">
        <v>214</v>
      </c>
      <c r="D138" s="83" t="s">
        <v>75</v>
      </c>
      <c r="E138" s="84">
        <v>6</v>
      </c>
      <c r="F138" s="11"/>
      <c r="G138" s="57">
        <f t="shared" si="9"/>
        <v>0</v>
      </c>
    </row>
    <row r="139" spans="1:7" ht="33.75" x14ac:dyDescent="0.2">
      <c r="A139" s="71">
        <v>107</v>
      </c>
      <c r="B139" s="71" t="s">
        <v>215</v>
      </c>
      <c r="C139" s="82" t="s">
        <v>216</v>
      </c>
      <c r="D139" s="83" t="s">
        <v>14</v>
      </c>
      <c r="E139" s="84">
        <v>1</v>
      </c>
      <c r="F139" s="11"/>
      <c r="G139" s="57">
        <f t="shared" si="9"/>
        <v>0</v>
      </c>
    </row>
    <row r="140" spans="1:7" ht="33.75" x14ac:dyDescent="0.2">
      <c r="A140" s="71">
        <v>108</v>
      </c>
      <c r="B140" s="71" t="s">
        <v>215</v>
      </c>
      <c r="C140" s="82" t="s">
        <v>217</v>
      </c>
      <c r="D140" s="83" t="s">
        <v>14</v>
      </c>
      <c r="E140" s="84">
        <v>1</v>
      </c>
      <c r="F140" s="11"/>
      <c r="G140" s="57">
        <f t="shared" si="9"/>
        <v>0</v>
      </c>
    </row>
    <row r="141" spans="1:7" ht="22.5" x14ac:dyDescent="0.2">
      <c r="A141" s="103">
        <v>109</v>
      </c>
      <c r="B141" s="103" t="s">
        <v>218</v>
      </c>
      <c r="C141" s="97" t="s">
        <v>219</v>
      </c>
      <c r="D141" s="108" t="s">
        <v>15</v>
      </c>
      <c r="E141" s="98">
        <v>0</v>
      </c>
      <c r="F141" s="11"/>
      <c r="G141" s="57">
        <f t="shared" si="9"/>
        <v>0</v>
      </c>
    </row>
    <row r="142" spans="1:7" x14ac:dyDescent="0.2">
      <c r="A142" s="72"/>
      <c r="B142" s="72"/>
      <c r="C142" s="72" t="s">
        <v>220</v>
      </c>
      <c r="D142" s="72"/>
      <c r="E142" s="72"/>
      <c r="F142" s="72"/>
      <c r="G142" s="95">
        <f>SUM(G135:G141)</f>
        <v>0</v>
      </c>
    </row>
    <row r="143" spans="1:7" x14ac:dyDescent="0.2">
      <c r="A143" s="68"/>
      <c r="B143" s="68"/>
      <c r="C143" s="69" t="s">
        <v>2149</v>
      </c>
      <c r="D143" s="70"/>
      <c r="E143" s="68"/>
      <c r="F143" s="68"/>
      <c r="G143" s="68"/>
    </row>
    <row r="144" spans="1:7" ht="33.75" x14ac:dyDescent="0.2">
      <c r="A144" s="71">
        <v>110</v>
      </c>
      <c r="B144" s="71" t="s">
        <v>221</v>
      </c>
      <c r="C144" s="82" t="s">
        <v>222</v>
      </c>
      <c r="D144" s="83" t="s">
        <v>15</v>
      </c>
      <c r="E144" s="84">
        <v>500.7</v>
      </c>
      <c r="F144" s="11"/>
      <c r="G144" s="57">
        <f>ROUND(E144*F144,2)</f>
        <v>0</v>
      </c>
    </row>
    <row r="145" spans="1:7" ht="33.75" x14ac:dyDescent="0.2">
      <c r="A145" s="71">
        <v>111</v>
      </c>
      <c r="B145" s="71" t="s">
        <v>223</v>
      </c>
      <c r="C145" s="82" t="s">
        <v>224</v>
      </c>
      <c r="D145" s="83" t="s">
        <v>15</v>
      </c>
      <c r="E145" s="84">
        <v>500.7</v>
      </c>
      <c r="F145" s="11"/>
      <c r="G145" s="57">
        <f t="shared" ref="G145:G151" si="10">ROUND(E145*F145,2)</f>
        <v>0</v>
      </c>
    </row>
    <row r="146" spans="1:7" ht="33.75" x14ac:dyDescent="0.2">
      <c r="A146" s="71">
        <v>112</v>
      </c>
      <c r="B146" s="71" t="s">
        <v>225</v>
      </c>
      <c r="C146" s="82" t="s">
        <v>226</v>
      </c>
      <c r="D146" s="83" t="s">
        <v>15</v>
      </c>
      <c r="E146" s="84">
        <v>500.7</v>
      </c>
      <c r="F146" s="11"/>
      <c r="G146" s="57">
        <f t="shared" si="10"/>
        <v>0</v>
      </c>
    </row>
    <row r="147" spans="1:7" ht="33.75" x14ac:dyDescent="0.2">
      <c r="A147" s="71">
        <v>113</v>
      </c>
      <c r="B147" s="71" t="s">
        <v>227</v>
      </c>
      <c r="C147" s="82" t="s">
        <v>228</v>
      </c>
      <c r="D147" s="83" t="s">
        <v>15</v>
      </c>
      <c r="E147" s="84">
        <v>1622.1</v>
      </c>
      <c r="F147" s="11"/>
      <c r="G147" s="57">
        <f t="shared" si="10"/>
        <v>0</v>
      </c>
    </row>
    <row r="148" spans="1:7" ht="33.75" x14ac:dyDescent="0.2">
      <c r="A148" s="71">
        <v>114</v>
      </c>
      <c r="B148" s="71" t="s">
        <v>229</v>
      </c>
      <c r="C148" s="82" t="s">
        <v>230</v>
      </c>
      <c r="D148" s="83" t="s">
        <v>15</v>
      </c>
      <c r="E148" s="84">
        <v>481.5</v>
      </c>
      <c r="F148" s="11"/>
      <c r="G148" s="57">
        <f t="shared" si="10"/>
        <v>0</v>
      </c>
    </row>
    <row r="149" spans="1:7" ht="22.5" x14ac:dyDescent="0.2">
      <c r="A149" s="71">
        <v>115</v>
      </c>
      <c r="B149" s="71" t="s">
        <v>231</v>
      </c>
      <c r="C149" s="82" t="s">
        <v>232</v>
      </c>
      <c r="D149" s="83" t="s">
        <v>204</v>
      </c>
      <c r="E149" s="84">
        <v>1</v>
      </c>
      <c r="F149" s="11"/>
      <c r="G149" s="57">
        <f t="shared" si="10"/>
        <v>0</v>
      </c>
    </row>
    <row r="150" spans="1:7" ht="22.5" x14ac:dyDescent="0.2">
      <c r="A150" s="71">
        <v>116</v>
      </c>
      <c r="B150" s="71" t="s">
        <v>231</v>
      </c>
      <c r="C150" s="82" t="s">
        <v>232</v>
      </c>
      <c r="D150" s="83" t="s">
        <v>204</v>
      </c>
      <c r="E150" s="84">
        <v>1</v>
      </c>
      <c r="F150" s="11"/>
      <c r="G150" s="57">
        <f t="shared" si="10"/>
        <v>0</v>
      </c>
    </row>
    <row r="151" spans="1:7" ht="22.5" x14ac:dyDescent="0.2">
      <c r="A151" s="71">
        <v>117</v>
      </c>
      <c r="B151" s="71" t="s">
        <v>231</v>
      </c>
      <c r="C151" s="82" t="s">
        <v>232</v>
      </c>
      <c r="D151" s="83" t="s">
        <v>204</v>
      </c>
      <c r="E151" s="84">
        <v>1</v>
      </c>
      <c r="F151" s="11"/>
      <c r="G151" s="57">
        <f t="shared" si="10"/>
        <v>0</v>
      </c>
    </row>
    <row r="152" spans="1:7" x14ac:dyDescent="0.2">
      <c r="A152" s="72"/>
      <c r="B152" s="72"/>
      <c r="C152" s="72" t="s">
        <v>233</v>
      </c>
      <c r="D152" s="72"/>
      <c r="E152" s="72"/>
      <c r="F152" s="72"/>
      <c r="G152" s="95">
        <f>SUM(G144:G151)</f>
        <v>0</v>
      </c>
    </row>
    <row r="153" spans="1:7" x14ac:dyDescent="0.2">
      <c r="A153" s="72"/>
      <c r="B153" s="72"/>
      <c r="C153" s="114" t="s">
        <v>234</v>
      </c>
      <c r="D153" s="72"/>
      <c r="E153" s="72"/>
      <c r="F153" s="72"/>
      <c r="G153" s="95">
        <f>SUM(G22+G34+G45+G59+G69+G87+G98+G102+G115+G133+G142+G152)</f>
        <v>0</v>
      </c>
    </row>
    <row r="154" spans="1:7" x14ac:dyDescent="0.2">
      <c r="A154" s="68"/>
      <c r="B154" s="68"/>
      <c r="C154" s="69" t="s">
        <v>2150</v>
      </c>
      <c r="D154" s="70"/>
      <c r="E154" s="68"/>
      <c r="F154" s="68"/>
      <c r="G154" s="68"/>
    </row>
    <row r="155" spans="1:7" x14ac:dyDescent="0.2">
      <c r="A155" s="68"/>
      <c r="B155" s="68"/>
      <c r="C155" s="69" t="s">
        <v>2151</v>
      </c>
      <c r="D155" s="70"/>
      <c r="E155" s="68"/>
      <c r="F155" s="68"/>
      <c r="G155" s="68"/>
    </row>
    <row r="156" spans="1:7" ht="22.5" x14ac:dyDescent="0.2">
      <c r="A156" s="71">
        <v>118</v>
      </c>
      <c r="B156" s="71" t="s">
        <v>17</v>
      </c>
      <c r="C156" s="82" t="s">
        <v>18</v>
      </c>
      <c r="D156" s="83" t="s">
        <v>15</v>
      </c>
      <c r="E156" s="84">
        <v>163.6</v>
      </c>
      <c r="F156" s="11"/>
      <c r="G156" s="57">
        <f>ROUND(E156*F156,2)</f>
        <v>0</v>
      </c>
    </row>
    <row r="157" spans="1:7" ht="22.5" x14ac:dyDescent="0.2">
      <c r="A157" s="71">
        <v>119</v>
      </c>
      <c r="B157" s="71" t="s">
        <v>19</v>
      </c>
      <c r="C157" s="82" t="s">
        <v>235</v>
      </c>
      <c r="D157" s="83" t="s">
        <v>15</v>
      </c>
      <c r="E157" s="84">
        <v>220</v>
      </c>
      <c r="F157" s="11"/>
      <c r="G157" s="57">
        <f t="shared" ref="G157:G163" si="11">ROUND(E157*F157,2)</f>
        <v>0</v>
      </c>
    </row>
    <row r="158" spans="1:7" ht="22.5" x14ac:dyDescent="0.2">
      <c r="A158" s="71">
        <v>120</v>
      </c>
      <c r="B158" s="71" t="s">
        <v>21</v>
      </c>
      <c r="C158" s="82" t="s">
        <v>22</v>
      </c>
      <c r="D158" s="83" t="s">
        <v>15</v>
      </c>
      <c r="E158" s="84">
        <v>180.4</v>
      </c>
      <c r="F158" s="11"/>
      <c r="G158" s="57">
        <f t="shared" si="11"/>
        <v>0</v>
      </c>
    </row>
    <row r="159" spans="1:7" ht="22.5" x14ac:dyDescent="0.2">
      <c r="A159" s="71">
        <v>121</v>
      </c>
      <c r="B159" s="71" t="s">
        <v>23</v>
      </c>
      <c r="C159" s="82" t="s">
        <v>24</v>
      </c>
      <c r="D159" s="83" t="s">
        <v>15</v>
      </c>
      <c r="E159" s="84">
        <v>180.4</v>
      </c>
      <c r="F159" s="11"/>
      <c r="G159" s="57">
        <f t="shared" si="11"/>
        <v>0</v>
      </c>
    </row>
    <row r="160" spans="1:7" ht="33.75" x14ac:dyDescent="0.2">
      <c r="A160" s="71">
        <v>122</v>
      </c>
      <c r="B160" s="71" t="s">
        <v>236</v>
      </c>
      <c r="C160" s="82" t="s">
        <v>237</v>
      </c>
      <c r="D160" s="83" t="s">
        <v>15</v>
      </c>
      <c r="E160" s="84">
        <v>1384</v>
      </c>
      <c r="F160" s="11"/>
      <c r="G160" s="57">
        <f t="shared" si="11"/>
        <v>0</v>
      </c>
    </row>
    <row r="161" spans="1:7" ht="22.5" x14ac:dyDescent="0.2">
      <c r="A161" s="71">
        <v>123</v>
      </c>
      <c r="B161" s="71" t="s">
        <v>25</v>
      </c>
      <c r="C161" s="82" t="s">
        <v>26</v>
      </c>
      <c r="D161" s="83" t="s">
        <v>15</v>
      </c>
      <c r="E161" s="84">
        <v>67</v>
      </c>
      <c r="F161" s="11"/>
      <c r="G161" s="57">
        <f t="shared" si="11"/>
        <v>0</v>
      </c>
    </row>
    <row r="162" spans="1:7" ht="33.75" x14ac:dyDescent="0.2">
      <c r="A162" s="71">
        <v>124</v>
      </c>
      <c r="B162" s="71" t="s">
        <v>238</v>
      </c>
      <c r="C162" s="82" t="s">
        <v>239</v>
      </c>
      <c r="D162" s="83" t="s">
        <v>15</v>
      </c>
      <c r="E162" s="84">
        <v>1384</v>
      </c>
      <c r="F162" s="11"/>
      <c r="G162" s="57">
        <f t="shared" si="11"/>
        <v>0</v>
      </c>
    </row>
    <row r="163" spans="1:7" ht="33.75" x14ac:dyDescent="0.2">
      <c r="A163" s="71">
        <v>125</v>
      </c>
      <c r="B163" s="71" t="s">
        <v>240</v>
      </c>
      <c r="C163" s="82" t="s">
        <v>241</v>
      </c>
      <c r="D163" s="83" t="s">
        <v>15</v>
      </c>
      <c r="E163" s="84">
        <v>1384</v>
      </c>
      <c r="F163" s="11"/>
      <c r="G163" s="57">
        <f t="shared" si="11"/>
        <v>0</v>
      </c>
    </row>
    <row r="164" spans="1:7" x14ac:dyDescent="0.2">
      <c r="A164" s="72"/>
      <c r="B164" s="72"/>
      <c r="C164" s="72" t="s">
        <v>38</v>
      </c>
      <c r="D164" s="72"/>
      <c r="E164" s="72"/>
      <c r="F164" s="72"/>
      <c r="G164" s="95">
        <f>SUM(G156:G163)</f>
        <v>0</v>
      </c>
    </row>
    <row r="165" spans="1:7" x14ac:dyDescent="0.2">
      <c r="A165" s="68"/>
      <c r="B165" s="68"/>
      <c r="C165" s="69" t="s">
        <v>2152</v>
      </c>
      <c r="D165" s="70"/>
      <c r="E165" s="68"/>
      <c r="F165" s="68"/>
      <c r="G165" s="68"/>
    </row>
    <row r="166" spans="1:7" ht="22.5" x14ac:dyDescent="0.2">
      <c r="A166" s="71">
        <v>126</v>
      </c>
      <c r="B166" s="71" t="s">
        <v>242</v>
      </c>
      <c r="C166" s="97" t="s">
        <v>2593</v>
      </c>
      <c r="D166" s="83" t="s">
        <v>15</v>
      </c>
      <c r="E166" s="84">
        <v>90.58</v>
      </c>
      <c r="F166" s="11"/>
      <c r="G166" s="57">
        <f>ROUND(E166*F166,2)</f>
        <v>0</v>
      </c>
    </row>
    <row r="167" spans="1:7" ht="33.75" x14ac:dyDescent="0.2">
      <c r="A167" s="71">
        <v>127</v>
      </c>
      <c r="B167" s="71" t="s">
        <v>243</v>
      </c>
      <c r="C167" s="82" t="s">
        <v>244</v>
      </c>
      <c r="D167" s="83" t="s">
        <v>15</v>
      </c>
      <c r="E167" s="84">
        <v>4.3</v>
      </c>
      <c r="F167" s="11"/>
      <c r="G167" s="57">
        <f t="shared" ref="G167:G175" si="12">ROUND(E167*F167,2)</f>
        <v>0</v>
      </c>
    </row>
    <row r="168" spans="1:7" ht="33.75" x14ac:dyDescent="0.2">
      <c r="A168" s="71">
        <v>128</v>
      </c>
      <c r="B168" s="71" t="s">
        <v>245</v>
      </c>
      <c r="C168" s="97" t="s">
        <v>2594</v>
      </c>
      <c r="D168" s="83" t="s">
        <v>15</v>
      </c>
      <c r="E168" s="84">
        <v>61.65</v>
      </c>
      <c r="F168" s="11"/>
      <c r="G168" s="57">
        <f t="shared" si="12"/>
        <v>0</v>
      </c>
    </row>
    <row r="169" spans="1:7" ht="33.75" x14ac:dyDescent="0.2">
      <c r="A169" s="71">
        <v>129</v>
      </c>
      <c r="B169" s="71" t="s">
        <v>246</v>
      </c>
      <c r="C169" s="82" t="s">
        <v>247</v>
      </c>
      <c r="D169" s="83" t="s">
        <v>15</v>
      </c>
      <c r="E169" s="84">
        <v>120</v>
      </c>
      <c r="F169" s="11"/>
      <c r="G169" s="57">
        <f t="shared" si="12"/>
        <v>0</v>
      </c>
    </row>
    <row r="170" spans="1:7" ht="33.75" x14ac:dyDescent="0.2">
      <c r="A170" s="71">
        <v>130</v>
      </c>
      <c r="B170" s="71" t="s">
        <v>51</v>
      </c>
      <c r="C170" s="82" t="s">
        <v>52</v>
      </c>
      <c r="D170" s="83" t="s">
        <v>14</v>
      </c>
      <c r="E170" s="84">
        <v>2</v>
      </c>
      <c r="F170" s="11"/>
      <c r="G170" s="57">
        <f t="shared" si="12"/>
        <v>0</v>
      </c>
    </row>
    <row r="171" spans="1:7" ht="33.75" x14ac:dyDescent="0.2">
      <c r="A171" s="71">
        <v>131</v>
      </c>
      <c r="B171" s="71" t="s">
        <v>53</v>
      </c>
      <c r="C171" s="82" t="s">
        <v>54</v>
      </c>
      <c r="D171" s="83" t="s">
        <v>14</v>
      </c>
      <c r="E171" s="84">
        <v>2</v>
      </c>
      <c r="F171" s="11"/>
      <c r="G171" s="57">
        <f t="shared" si="12"/>
        <v>0</v>
      </c>
    </row>
    <row r="172" spans="1:7" ht="33.75" x14ac:dyDescent="0.2">
      <c r="A172" s="71">
        <v>132</v>
      </c>
      <c r="B172" s="71" t="s">
        <v>248</v>
      </c>
      <c r="C172" s="82" t="s">
        <v>249</v>
      </c>
      <c r="D172" s="83" t="s">
        <v>14</v>
      </c>
      <c r="E172" s="84">
        <v>2</v>
      </c>
      <c r="F172" s="11"/>
      <c r="G172" s="57">
        <f t="shared" si="12"/>
        <v>0</v>
      </c>
    </row>
    <row r="173" spans="1:7" ht="33.75" x14ac:dyDescent="0.2">
      <c r="A173" s="71">
        <v>133</v>
      </c>
      <c r="B173" s="71" t="s">
        <v>55</v>
      </c>
      <c r="C173" s="82" t="s">
        <v>56</v>
      </c>
      <c r="D173" s="83" t="s">
        <v>14</v>
      </c>
      <c r="E173" s="84">
        <v>2</v>
      </c>
      <c r="F173" s="11"/>
      <c r="G173" s="57">
        <f t="shared" si="12"/>
        <v>0</v>
      </c>
    </row>
    <row r="174" spans="1:7" ht="33.75" x14ac:dyDescent="0.2">
      <c r="A174" s="71">
        <v>134</v>
      </c>
      <c r="B174" s="71" t="s">
        <v>250</v>
      </c>
      <c r="C174" s="82" t="s">
        <v>251</v>
      </c>
      <c r="D174" s="83" t="s">
        <v>14</v>
      </c>
      <c r="E174" s="84">
        <v>8</v>
      </c>
      <c r="F174" s="11"/>
      <c r="G174" s="57">
        <f t="shared" si="12"/>
        <v>0</v>
      </c>
    </row>
    <row r="175" spans="1:7" ht="33.75" x14ac:dyDescent="0.2">
      <c r="A175" s="71">
        <v>135</v>
      </c>
      <c r="B175" s="71" t="s">
        <v>252</v>
      </c>
      <c r="C175" s="82" t="s">
        <v>253</v>
      </c>
      <c r="D175" s="83" t="s">
        <v>75</v>
      </c>
      <c r="E175" s="84">
        <v>85.1</v>
      </c>
      <c r="F175" s="11"/>
      <c r="G175" s="57">
        <f>ROUND(E175*F175,2)</f>
        <v>0</v>
      </c>
    </row>
    <row r="176" spans="1:7" x14ac:dyDescent="0.2">
      <c r="A176" s="72"/>
      <c r="B176" s="72"/>
      <c r="C176" s="72" t="s">
        <v>59</v>
      </c>
      <c r="D176" s="72"/>
      <c r="E176" s="72"/>
      <c r="F176" s="72"/>
      <c r="G176" s="95">
        <f>SUM(G166:G175)</f>
        <v>0</v>
      </c>
    </row>
    <row r="177" spans="1:7" x14ac:dyDescent="0.2">
      <c r="A177" s="68"/>
      <c r="B177" s="68"/>
      <c r="C177" s="69" t="s">
        <v>2153</v>
      </c>
      <c r="D177" s="70"/>
      <c r="E177" s="68"/>
      <c r="F177" s="68"/>
      <c r="G177" s="68"/>
    </row>
    <row r="178" spans="1:7" ht="33.75" x14ac:dyDescent="0.2">
      <c r="A178" s="71">
        <v>136</v>
      </c>
      <c r="B178" s="71" t="s">
        <v>254</v>
      </c>
      <c r="C178" s="82" t="s">
        <v>255</v>
      </c>
      <c r="D178" s="83" t="s">
        <v>15</v>
      </c>
      <c r="E178" s="84">
        <v>985.1</v>
      </c>
      <c r="F178" s="11"/>
      <c r="G178" s="57">
        <f>ROUND(E178*F178,2)</f>
        <v>0</v>
      </c>
    </row>
    <row r="179" spans="1:7" ht="33.75" x14ac:dyDescent="0.2">
      <c r="A179" s="71">
        <v>137</v>
      </c>
      <c r="B179" s="71" t="s">
        <v>256</v>
      </c>
      <c r="C179" s="82" t="s">
        <v>257</v>
      </c>
      <c r="D179" s="83" t="s">
        <v>15</v>
      </c>
      <c r="E179" s="84">
        <v>985.1</v>
      </c>
      <c r="F179" s="11"/>
      <c r="G179" s="57">
        <f t="shared" ref="G179:G182" si="13">ROUND(E179*F179,2)</f>
        <v>0</v>
      </c>
    </row>
    <row r="180" spans="1:7" ht="33.75" x14ac:dyDescent="0.2">
      <c r="A180" s="71">
        <v>138</v>
      </c>
      <c r="B180" s="71" t="s">
        <v>71</v>
      </c>
      <c r="C180" s="82" t="s">
        <v>72</v>
      </c>
      <c r="D180" s="83" t="s">
        <v>14</v>
      </c>
      <c r="E180" s="84">
        <v>37</v>
      </c>
      <c r="F180" s="11"/>
      <c r="G180" s="57">
        <f t="shared" si="13"/>
        <v>0</v>
      </c>
    </row>
    <row r="181" spans="1:7" ht="33.75" x14ac:dyDescent="0.2">
      <c r="A181" s="71">
        <v>139</v>
      </c>
      <c r="B181" s="71" t="s">
        <v>73</v>
      </c>
      <c r="C181" s="82" t="s">
        <v>74</v>
      </c>
      <c r="D181" s="83" t="s">
        <v>75</v>
      </c>
      <c r="E181" s="84">
        <v>57.6</v>
      </c>
      <c r="F181" s="11"/>
      <c r="G181" s="57">
        <f t="shared" si="13"/>
        <v>0</v>
      </c>
    </row>
    <row r="182" spans="1:7" ht="33.75" x14ac:dyDescent="0.2">
      <c r="A182" s="71">
        <v>140</v>
      </c>
      <c r="B182" s="71" t="s">
        <v>240</v>
      </c>
      <c r="C182" s="82" t="s">
        <v>241</v>
      </c>
      <c r="D182" s="83" t="s">
        <v>15</v>
      </c>
      <c r="E182" s="84">
        <v>985.1</v>
      </c>
      <c r="F182" s="11"/>
      <c r="G182" s="57">
        <f t="shared" si="13"/>
        <v>0</v>
      </c>
    </row>
    <row r="183" spans="1:7" x14ac:dyDescent="0.2">
      <c r="A183" s="72"/>
      <c r="B183" s="72"/>
      <c r="C183" s="72" t="s">
        <v>78</v>
      </c>
      <c r="D183" s="72"/>
      <c r="E183" s="72"/>
      <c r="F183" s="72"/>
      <c r="G183" s="95">
        <f>SUM(G178:G182)</f>
        <v>0</v>
      </c>
    </row>
    <row r="184" spans="1:7" x14ac:dyDescent="0.2">
      <c r="A184" s="68"/>
      <c r="B184" s="68"/>
      <c r="C184" s="69" t="s">
        <v>2154</v>
      </c>
      <c r="D184" s="70"/>
      <c r="E184" s="68"/>
      <c r="F184" s="68"/>
      <c r="G184" s="68"/>
    </row>
    <row r="185" spans="1:7" ht="33.75" x14ac:dyDescent="0.2">
      <c r="A185" s="71">
        <v>141</v>
      </c>
      <c r="B185" s="71" t="s">
        <v>79</v>
      </c>
      <c r="C185" s="97" t="s">
        <v>2595</v>
      </c>
      <c r="D185" s="83" t="s">
        <v>15</v>
      </c>
      <c r="E185" s="84">
        <v>8.6</v>
      </c>
      <c r="F185" s="11"/>
      <c r="G185" s="57">
        <f>ROUND(E185*F185,2)</f>
        <v>0</v>
      </c>
    </row>
    <row r="186" spans="1:7" ht="33.75" x14ac:dyDescent="0.2">
      <c r="A186" s="71">
        <v>142</v>
      </c>
      <c r="B186" s="71" t="s">
        <v>79</v>
      </c>
      <c r="C186" s="97" t="s">
        <v>2622</v>
      </c>
      <c r="D186" s="83" t="s">
        <v>15</v>
      </c>
      <c r="E186" s="84">
        <v>1.94</v>
      </c>
      <c r="F186" s="11"/>
      <c r="G186" s="57">
        <f t="shared" ref="G186:G195" si="14">ROUND(E186*F186,2)</f>
        <v>0</v>
      </c>
    </row>
    <row r="187" spans="1:7" ht="33.75" x14ac:dyDescent="0.2">
      <c r="A187" s="71">
        <v>143</v>
      </c>
      <c r="B187" s="71" t="s">
        <v>245</v>
      </c>
      <c r="C187" s="82" t="s">
        <v>258</v>
      </c>
      <c r="D187" s="83" t="s">
        <v>15</v>
      </c>
      <c r="E187" s="84">
        <v>9</v>
      </c>
      <c r="F187" s="11"/>
      <c r="G187" s="57">
        <f t="shared" si="14"/>
        <v>0</v>
      </c>
    </row>
    <row r="188" spans="1:7" ht="33.75" x14ac:dyDescent="0.2">
      <c r="A188" s="71">
        <v>144</v>
      </c>
      <c r="B188" s="71" t="s">
        <v>87</v>
      </c>
      <c r="C188" s="82" t="s">
        <v>259</v>
      </c>
      <c r="D188" s="83" t="s">
        <v>15</v>
      </c>
      <c r="E188" s="84">
        <v>1.2</v>
      </c>
      <c r="F188" s="11"/>
      <c r="G188" s="57">
        <f t="shared" si="14"/>
        <v>0</v>
      </c>
    </row>
    <row r="189" spans="1:7" ht="33.75" x14ac:dyDescent="0.2">
      <c r="A189" s="71">
        <v>145</v>
      </c>
      <c r="B189" s="71" t="s">
        <v>51</v>
      </c>
      <c r="C189" s="82" t="s">
        <v>52</v>
      </c>
      <c r="D189" s="83" t="s">
        <v>14</v>
      </c>
      <c r="E189" s="84">
        <v>6</v>
      </c>
      <c r="F189" s="11"/>
      <c r="G189" s="57">
        <f t="shared" si="14"/>
        <v>0</v>
      </c>
    </row>
    <row r="190" spans="1:7" ht="33.75" x14ac:dyDescent="0.2">
      <c r="A190" s="71">
        <v>146</v>
      </c>
      <c r="B190" s="71" t="s">
        <v>53</v>
      </c>
      <c r="C190" s="82" t="s">
        <v>54</v>
      </c>
      <c r="D190" s="83" t="s">
        <v>14</v>
      </c>
      <c r="E190" s="84">
        <v>3</v>
      </c>
      <c r="F190" s="11"/>
      <c r="G190" s="57">
        <f t="shared" si="14"/>
        <v>0</v>
      </c>
    </row>
    <row r="191" spans="1:7" ht="33.75" x14ac:dyDescent="0.2">
      <c r="A191" s="71">
        <v>147</v>
      </c>
      <c r="B191" s="71" t="s">
        <v>89</v>
      </c>
      <c r="C191" s="82" t="s">
        <v>90</v>
      </c>
      <c r="D191" s="83" t="s">
        <v>14</v>
      </c>
      <c r="E191" s="84">
        <v>3</v>
      </c>
      <c r="F191" s="11"/>
      <c r="G191" s="57">
        <f>ROUND(E191*F191,2)</f>
        <v>0</v>
      </c>
    </row>
    <row r="192" spans="1:7" ht="33.75" x14ac:dyDescent="0.2">
      <c r="A192" s="71">
        <v>148</v>
      </c>
      <c r="B192" s="71" t="s">
        <v>55</v>
      </c>
      <c r="C192" s="82" t="s">
        <v>56</v>
      </c>
      <c r="D192" s="83" t="s">
        <v>14</v>
      </c>
      <c r="E192" s="84">
        <v>4</v>
      </c>
      <c r="F192" s="11"/>
      <c r="G192" s="57">
        <f t="shared" si="14"/>
        <v>0</v>
      </c>
    </row>
    <row r="193" spans="1:7" ht="22.5" x14ac:dyDescent="0.2">
      <c r="A193" s="71">
        <v>149</v>
      </c>
      <c r="B193" s="71" t="s">
        <v>91</v>
      </c>
      <c r="C193" s="82" t="s">
        <v>92</v>
      </c>
      <c r="D193" s="83" t="s">
        <v>14</v>
      </c>
      <c r="E193" s="84">
        <v>3</v>
      </c>
      <c r="F193" s="11"/>
      <c r="G193" s="57">
        <f t="shared" si="14"/>
        <v>0</v>
      </c>
    </row>
    <row r="194" spans="1:7" ht="33.75" x14ac:dyDescent="0.2">
      <c r="A194" s="71">
        <v>150</v>
      </c>
      <c r="B194" s="71" t="s">
        <v>250</v>
      </c>
      <c r="C194" s="82" t="s">
        <v>251</v>
      </c>
      <c r="D194" s="83" t="s">
        <v>14</v>
      </c>
      <c r="E194" s="84">
        <v>1</v>
      </c>
      <c r="F194" s="11"/>
      <c r="G194" s="57">
        <f t="shared" si="14"/>
        <v>0</v>
      </c>
    </row>
    <row r="195" spans="1:7" ht="22.5" x14ac:dyDescent="0.2">
      <c r="A195" s="71">
        <v>151</v>
      </c>
      <c r="B195" s="71" t="s">
        <v>260</v>
      </c>
      <c r="C195" s="82" t="s">
        <v>261</v>
      </c>
      <c r="D195" s="83" t="s">
        <v>75</v>
      </c>
      <c r="E195" s="84">
        <v>86.3</v>
      </c>
      <c r="F195" s="11"/>
      <c r="G195" s="57">
        <f t="shared" si="14"/>
        <v>0</v>
      </c>
    </row>
    <row r="196" spans="1:7" x14ac:dyDescent="0.2">
      <c r="A196" s="72"/>
      <c r="B196" s="72"/>
      <c r="C196" s="72" t="s">
        <v>93</v>
      </c>
      <c r="D196" s="72"/>
      <c r="E196" s="72"/>
      <c r="F196" s="72"/>
      <c r="G196" s="95">
        <f>SUM(G185:G195)</f>
        <v>0</v>
      </c>
    </row>
    <row r="197" spans="1:7" x14ac:dyDescent="0.2">
      <c r="A197" s="68"/>
      <c r="B197" s="68"/>
      <c r="C197" s="69" t="s">
        <v>2155</v>
      </c>
      <c r="D197" s="70"/>
      <c r="E197" s="68"/>
      <c r="F197" s="68"/>
      <c r="G197" s="68"/>
    </row>
    <row r="198" spans="1:7" ht="22.5" x14ac:dyDescent="0.2">
      <c r="A198" s="71">
        <v>152</v>
      </c>
      <c r="B198" s="71" t="s">
        <v>94</v>
      </c>
      <c r="C198" s="82" t="s">
        <v>95</v>
      </c>
      <c r="D198" s="83" t="s">
        <v>15</v>
      </c>
      <c r="E198" s="84">
        <v>195</v>
      </c>
      <c r="F198" s="11"/>
      <c r="G198" s="57">
        <f>ROUND(E198*F198,2)</f>
        <v>0</v>
      </c>
    </row>
    <row r="199" spans="1:7" ht="33.75" x14ac:dyDescent="0.2">
      <c r="A199" s="71">
        <v>153</v>
      </c>
      <c r="B199" s="71" t="s">
        <v>99</v>
      </c>
      <c r="C199" s="82" t="s">
        <v>100</v>
      </c>
      <c r="D199" s="83" t="s">
        <v>15</v>
      </c>
      <c r="E199" s="84">
        <v>59.6</v>
      </c>
      <c r="F199" s="11"/>
      <c r="G199" s="57">
        <f t="shared" ref="G199:G202" si="15">ROUND(E199*F199,2)</f>
        <v>0</v>
      </c>
    </row>
    <row r="200" spans="1:7" ht="33.75" x14ac:dyDescent="0.2">
      <c r="A200" s="71">
        <v>154</v>
      </c>
      <c r="B200" s="71" t="s">
        <v>101</v>
      </c>
      <c r="C200" s="82" t="s">
        <v>102</v>
      </c>
      <c r="D200" s="83" t="s">
        <v>15</v>
      </c>
      <c r="E200" s="84">
        <v>4.5</v>
      </c>
      <c r="F200" s="11"/>
      <c r="G200" s="57">
        <f t="shared" si="15"/>
        <v>0</v>
      </c>
    </row>
    <row r="201" spans="1:7" ht="33.75" x14ac:dyDescent="0.2">
      <c r="A201" s="71">
        <v>155</v>
      </c>
      <c r="B201" s="71" t="s">
        <v>103</v>
      </c>
      <c r="C201" s="82" t="s">
        <v>104</v>
      </c>
      <c r="D201" s="83" t="s">
        <v>15</v>
      </c>
      <c r="E201" s="84">
        <v>5.0999999999999996</v>
      </c>
      <c r="F201" s="11"/>
      <c r="G201" s="57">
        <f t="shared" si="15"/>
        <v>0</v>
      </c>
    </row>
    <row r="202" spans="1:7" ht="33.75" x14ac:dyDescent="0.2">
      <c r="A202" s="71">
        <v>156</v>
      </c>
      <c r="B202" s="71" t="s">
        <v>105</v>
      </c>
      <c r="C202" s="82" t="s">
        <v>106</v>
      </c>
      <c r="D202" s="83" t="s">
        <v>15</v>
      </c>
      <c r="E202" s="84">
        <v>58.3</v>
      </c>
      <c r="F202" s="11"/>
      <c r="G202" s="57">
        <f>ROUND(E202*F202,2)</f>
        <v>0</v>
      </c>
    </row>
    <row r="203" spans="1:7" x14ac:dyDescent="0.2">
      <c r="A203" s="72"/>
      <c r="B203" s="72"/>
      <c r="C203" s="72" t="s">
        <v>109</v>
      </c>
      <c r="D203" s="72"/>
      <c r="E203" s="72"/>
      <c r="F203" s="72"/>
      <c r="G203" s="95">
        <f>SUM(G198:G202)</f>
        <v>0</v>
      </c>
    </row>
    <row r="204" spans="1:7" x14ac:dyDescent="0.2">
      <c r="A204" s="68"/>
      <c r="B204" s="68"/>
      <c r="C204" s="69" t="s">
        <v>2156</v>
      </c>
      <c r="D204" s="70"/>
      <c r="E204" s="68"/>
      <c r="F204" s="68"/>
      <c r="G204" s="68"/>
    </row>
    <row r="205" spans="1:7" ht="33.75" x14ac:dyDescent="0.2">
      <c r="A205" s="71">
        <v>157</v>
      </c>
      <c r="B205" s="71" t="s">
        <v>130</v>
      </c>
      <c r="C205" s="82" t="s">
        <v>131</v>
      </c>
      <c r="D205" s="83" t="s">
        <v>15</v>
      </c>
      <c r="E205" s="84">
        <v>844.7</v>
      </c>
      <c r="F205" s="11"/>
      <c r="G205" s="57">
        <f>ROUND(E205*F205,2)</f>
        <v>0</v>
      </c>
    </row>
    <row r="206" spans="1:7" ht="33.75" x14ac:dyDescent="0.2">
      <c r="A206" s="71">
        <v>158</v>
      </c>
      <c r="B206" s="71" t="s">
        <v>262</v>
      </c>
      <c r="C206" s="97" t="s">
        <v>2599</v>
      </c>
      <c r="D206" s="83" t="s">
        <v>15</v>
      </c>
      <c r="E206" s="84">
        <v>789</v>
      </c>
      <c r="F206" s="11"/>
      <c r="G206" s="57">
        <f t="shared" ref="G206:G207" si="16">ROUND(E206*F206,2)</f>
        <v>0</v>
      </c>
    </row>
    <row r="207" spans="1:7" ht="33.75" x14ac:dyDescent="0.2">
      <c r="A207" s="71">
        <v>159</v>
      </c>
      <c r="B207" s="71" t="s">
        <v>133</v>
      </c>
      <c r="C207" s="97" t="s">
        <v>2600</v>
      </c>
      <c r="D207" s="83" t="s">
        <v>15</v>
      </c>
      <c r="E207" s="84">
        <v>55.7</v>
      </c>
      <c r="F207" s="11"/>
      <c r="G207" s="57">
        <f>ROUND(E207*F207,2)</f>
        <v>0</v>
      </c>
    </row>
    <row r="208" spans="1:7" x14ac:dyDescent="0.2">
      <c r="A208" s="72"/>
      <c r="B208" s="72"/>
      <c r="C208" s="72" t="s">
        <v>136</v>
      </c>
      <c r="D208" s="72"/>
      <c r="E208" s="72"/>
      <c r="F208" s="72"/>
      <c r="G208" s="95">
        <f>SUM(G205:G207)</f>
        <v>0</v>
      </c>
    </row>
    <row r="209" spans="1:7" x14ac:dyDescent="0.2">
      <c r="A209" s="68"/>
      <c r="B209" s="68"/>
      <c r="C209" s="69" t="s">
        <v>2157</v>
      </c>
      <c r="D209" s="70"/>
      <c r="E209" s="68"/>
      <c r="F209" s="68"/>
      <c r="G209" s="68"/>
    </row>
    <row r="210" spans="1:7" ht="33.75" x14ac:dyDescent="0.2">
      <c r="A210" s="71">
        <v>160</v>
      </c>
      <c r="B210" s="71" t="s">
        <v>263</v>
      </c>
      <c r="C210" s="82" t="s">
        <v>264</v>
      </c>
      <c r="D210" s="83" t="s">
        <v>15</v>
      </c>
      <c r="E210" s="84">
        <v>457</v>
      </c>
      <c r="F210" s="11"/>
      <c r="G210" s="57">
        <f>ROUND(E210*F210,2)</f>
        <v>0</v>
      </c>
    </row>
    <row r="211" spans="1:7" ht="33.75" x14ac:dyDescent="0.2">
      <c r="A211" s="71">
        <v>161</v>
      </c>
      <c r="B211" s="71" t="s">
        <v>141</v>
      </c>
      <c r="C211" s="82" t="s">
        <v>142</v>
      </c>
      <c r="D211" s="83" t="s">
        <v>15</v>
      </c>
      <c r="E211" s="84">
        <v>457</v>
      </c>
      <c r="F211" s="11"/>
      <c r="G211" s="57">
        <f t="shared" ref="G211:G217" si="17">ROUND(E211*F211,2)</f>
        <v>0</v>
      </c>
    </row>
    <row r="212" spans="1:7" ht="33.75" x14ac:dyDescent="0.2">
      <c r="A212" s="71">
        <v>162</v>
      </c>
      <c r="B212" s="71" t="s">
        <v>143</v>
      </c>
      <c r="C212" s="82" t="s">
        <v>144</v>
      </c>
      <c r="D212" s="83" t="s">
        <v>15</v>
      </c>
      <c r="E212" s="84">
        <v>196.7</v>
      </c>
      <c r="F212" s="11"/>
      <c r="G212" s="57">
        <f t="shared" si="17"/>
        <v>0</v>
      </c>
    </row>
    <row r="213" spans="1:7" ht="22.5" x14ac:dyDescent="0.2">
      <c r="A213" s="71">
        <v>163</v>
      </c>
      <c r="B213" s="71" t="s">
        <v>145</v>
      </c>
      <c r="C213" s="82" t="s">
        <v>146</v>
      </c>
      <c r="D213" s="83" t="s">
        <v>15</v>
      </c>
      <c r="E213" s="84">
        <v>21.9</v>
      </c>
      <c r="F213" s="11"/>
      <c r="G213" s="57">
        <f t="shared" si="17"/>
        <v>0</v>
      </c>
    </row>
    <row r="214" spans="1:7" ht="22.5" x14ac:dyDescent="0.2">
      <c r="A214" s="71">
        <v>164</v>
      </c>
      <c r="B214" s="71" t="s">
        <v>147</v>
      </c>
      <c r="C214" s="82" t="s">
        <v>148</v>
      </c>
      <c r="D214" s="83" t="s">
        <v>15</v>
      </c>
      <c r="E214" s="84">
        <v>21.9</v>
      </c>
      <c r="F214" s="11"/>
      <c r="G214" s="57">
        <f t="shared" si="17"/>
        <v>0</v>
      </c>
    </row>
    <row r="215" spans="1:7" ht="22.5" x14ac:dyDescent="0.2">
      <c r="A215" s="71">
        <v>165</v>
      </c>
      <c r="B215" s="71" t="s">
        <v>149</v>
      </c>
      <c r="C215" s="82" t="s">
        <v>150</v>
      </c>
      <c r="D215" s="83" t="s">
        <v>15</v>
      </c>
      <c r="E215" s="84">
        <v>21.9</v>
      </c>
      <c r="F215" s="11"/>
      <c r="G215" s="57">
        <f t="shared" si="17"/>
        <v>0</v>
      </c>
    </row>
    <row r="216" spans="1:7" ht="33.75" x14ac:dyDescent="0.2">
      <c r="A216" s="71">
        <v>166</v>
      </c>
      <c r="B216" s="71" t="s">
        <v>151</v>
      </c>
      <c r="C216" s="82" t="s">
        <v>152</v>
      </c>
      <c r="D216" s="83" t="s">
        <v>75</v>
      </c>
      <c r="E216" s="84">
        <v>21.9</v>
      </c>
      <c r="F216" s="11"/>
      <c r="G216" s="57">
        <f t="shared" si="17"/>
        <v>0</v>
      </c>
    </row>
    <row r="217" spans="1:7" ht="33.75" x14ac:dyDescent="0.2">
      <c r="A217" s="71">
        <v>167</v>
      </c>
      <c r="B217" s="71" t="s">
        <v>153</v>
      </c>
      <c r="C217" s="82" t="s">
        <v>154</v>
      </c>
      <c r="D217" s="83" t="s">
        <v>15</v>
      </c>
      <c r="E217" s="84">
        <v>631.79999999999995</v>
      </c>
      <c r="F217" s="11"/>
      <c r="G217" s="57">
        <f t="shared" si="17"/>
        <v>0</v>
      </c>
    </row>
    <row r="218" spans="1:7" x14ac:dyDescent="0.2">
      <c r="A218" s="72"/>
      <c r="B218" s="72"/>
      <c r="C218" s="72" t="s">
        <v>155</v>
      </c>
      <c r="D218" s="72"/>
      <c r="E218" s="72"/>
      <c r="F218" s="72"/>
      <c r="G218" s="95">
        <f>SUM(G210:G217)</f>
        <v>0</v>
      </c>
    </row>
    <row r="219" spans="1:7" x14ac:dyDescent="0.2">
      <c r="A219" s="68"/>
      <c r="B219" s="68"/>
      <c r="C219" s="69" t="s">
        <v>2158</v>
      </c>
      <c r="D219" s="70"/>
      <c r="E219" s="68"/>
      <c r="F219" s="68"/>
      <c r="G219" s="68"/>
    </row>
    <row r="220" spans="1:7" ht="33.75" x14ac:dyDescent="0.2">
      <c r="A220" s="71">
        <v>168</v>
      </c>
      <c r="B220" s="71" t="s">
        <v>156</v>
      </c>
      <c r="C220" s="82" t="s">
        <v>157</v>
      </c>
      <c r="D220" s="83" t="s">
        <v>15</v>
      </c>
      <c r="E220" s="84">
        <v>50</v>
      </c>
      <c r="F220" s="11"/>
      <c r="G220" s="57">
        <f>ROUND(E220*F220,2)</f>
        <v>0</v>
      </c>
    </row>
    <row r="221" spans="1:7" ht="33.75" x14ac:dyDescent="0.2">
      <c r="A221" s="71">
        <v>169</v>
      </c>
      <c r="B221" s="71" t="s">
        <v>158</v>
      </c>
      <c r="C221" s="82" t="s">
        <v>159</v>
      </c>
      <c r="D221" s="83" t="s">
        <v>14</v>
      </c>
      <c r="E221" s="84">
        <v>3</v>
      </c>
      <c r="F221" s="11"/>
      <c r="G221" s="57">
        <f>ROUND(E221*F221,2)</f>
        <v>0</v>
      </c>
    </row>
    <row r="222" spans="1:7" x14ac:dyDescent="0.2">
      <c r="A222" s="72"/>
      <c r="B222" s="72"/>
      <c r="C222" s="72" t="s">
        <v>160</v>
      </c>
      <c r="D222" s="72"/>
      <c r="E222" s="72"/>
      <c r="F222" s="72"/>
      <c r="G222" s="95">
        <f>SUM(G220:G221)</f>
        <v>0</v>
      </c>
    </row>
    <row r="223" spans="1:7" x14ac:dyDescent="0.2">
      <c r="A223" s="68"/>
      <c r="B223" s="68"/>
      <c r="C223" s="69" t="s">
        <v>2159</v>
      </c>
      <c r="D223" s="70"/>
      <c r="E223" s="68"/>
      <c r="F223" s="68"/>
      <c r="G223" s="68"/>
    </row>
    <row r="224" spans="1:7" ht="22.5" x14ac:dyDescent="0.2">
      <c r="A224" s="71">
        <v>170</v>
      </c>
      <c r="B224" s="71" t="s">
        <v>161</v>
      </c>
      <c r="C224" s="82" t="s">
        <v>162</v>
      </c>
      <c r="D224" s="83" t="s">
        <v>75</v>
      </c>
      <c r="E224" s="84">
        <v>19.559999999999999</v>
      </c>
      <c r="F224" s="11"/>
      <c r="G224" s="57">
        <f>ROUND(E224*F224,2)</f>
        <v>0</v>
      </c>
    </row>
    <row r="225" spans="1:7" ht="33.75" x14ac:dyDescent="0.2">
      <c r="A225" s="71">
        <v>171</v>
      </c>
      <c r="B225" s="71" t="s">
        <v>177</v>
      </c>
      <c r="C225" s="82" t="s">
        <v>178</v>
      </c>
      <c r="D225" s="83" t="s">
        <v>15</v>
      </c>
      <c r="E225" s="84">
        <v>12.6</v>
      </c>
      <c r="F225" s="11"/>
      <c r="G225" s="57">
        <f t="shared" ref="G225:G240" si="18">ROUND(E225*F225,2)</f>
        <v>0</v>
      </c>
    </row>
    <row r="226" spans="1:7" ht="33.75" x14ac:dyDescent="0.2">
      <c r="A226" s="71">
        <v>172</v>
      </c>
      <c r="B226" s="71" t="s">
        <v>265</v>
      </c>
      <c r="C226" s="82" t="s">
        <v>266</v>
      </c>
      <c r="D226" s="83" t="s">
        <v>15</v>
      </c>
      <c r="E226" s="84">
        <v>12.6</v>
      </c>
      <c r="F226" s="11"/>
      <c r="G226" s="57">
        <f t="shared" si="18"/>
        <v>0</v>
      </c>
    </row>
    <row r="227" spans="1:7" ht="33.75" x14ac:dyDescent="0.2">
      <c r="A227" s="71">
        <v>173</v>
      </c>
      <c r="B227" s="71" t="s">
        <v>267</v>
      </c>
      <c r="C227" s="82" t="s">
        <v>268</v>
      </c>
      <c r="D227" s="83" t="s">
        <v>15</v>
      </c>
      <c r="E227" s="84">
        <v>10.5</v>
      </c>
      <c r="F227" s="11"/>
      <c r="G227" s="57">
        <f t="shared" si="18"/>
        <v>0</v>
      </c>
    </row>
    <row r="228" spans="1:7" ht="33.75" x14ac:dyDescent="0.2">
      <c r="A228" s="71">
        <v>174</v>
      </c>
      <c r="B228" s="71" t="s">
        <v>173</v>
      </c>
      <c r="C228" s="82" t="s">
        <v>174</v>
      </c>
      <c r="D228" s="83" t="s">
        <v>15</v>
      </c>
      <c r="E228" s="84">
        <v>0.96</v>
      </c>
      <c r="F228" s="11"/>
      <c r="G228" s="57">
        <f t="shared" si="18"/>
        <v>0</v>
      </c>
    </row>
    <row r="229" spans="1:7" ht="22.5" x14ac:dyDescent="0.2">
      <c r="A229" s="71">
        <v>175</v>
      </c>
      <c r="B229" s="71" t="s">
        <v>269</v>
      </c>
      <c r="C229" s="97" t="s">
        <v>2671</v>
      </c>
      <c r="D229" s="83" t="s">
        <v>75</v>
      </c>
      <c r="E229" s="98">
        <v>0</v>
      </c>
      <c r="F229" s="11"/>
      <c r="G229" s="57">
        <f t="shared" si="18"/>
        <v>0</v>
      </c>
    </row>
    <row r="230" spans="1:7" ht="22.5" x14ac:dyDescent="0.2">
      <c r="A230" s="71">
        <v>176</v>
      </c>
      <c r="B230" s="71" t="s">
        <v>179</v>
      </c>
      <c r="C230" s="82" t="s">
        <v>270</v>
      </c>
      <c r="D230" s="83" t="s">
        <v>75</v>
      </c>
      <c r="E230" s="98">
        <v>0</v>
      </c>
      <c r="F230" s="11"/>
      <c r="G230" s="57">
        <f t="shared" si="18"/>
        <v>0</v>
      </c>
    </row>
    <row r="231" spans="1:7" ht="22.5" x14ac:dyDescent="0.2">
      <c r="A231" s="71">
        <v>177</v>
      </c>
      <c r="B231" s="71" t="s">
        <v>179</v>
      </c>
      <c r="C231" s="82" t="s">
        <v>180</v>
      </c>
      <c r="D231" s="83" t="s">
        <v>75</v>
      </c>
      <c r="E231" s="84">
        <v>1.2</v>
      </c>
      <c r="F231" s="11"/>
      <c r="G231" s="57">
        <f t="shared" si="18"/>
        <v>0</v>
      </c>
    </row>
    <row r="232" spans="1:7" ht="33.75" x14ac:dyDescent="0.2">
      <c r="A232" s="71">
        <v>178</v>
      </c>
      <c r="B232" s="71" t="s">
        <v>271</v>
      </c>
      <c r="C232" s="82" t="s">
        <v>272</v>
      </c>
      <c r="D232" s="83" t="s">
        <v>75</v>
      </c>
      <c r="E232" s="84">
        <v>46.5</v>
      </c>
      <c r="F232" s="11"/>
      <c r="G232" s="57">
        <f t="shared" si="18"/>
        <v>0</v>
      </c>
    </row>
    <row r="233" spans="1:7" ht="33.75" x14ac:dyDescent="0.2">
      <c r="A233" s="71">
        <v>179</v>
      </c>
      <c r="B233" s="71" t="s">
        <v>273</v>
      </c>
      <c r="C233" s="82" t="s">
        <v>274</v>
      </c>
      <c r="D233" s="83" t="s">
        <v>75</v>
      </c>
      <c r="E233" s="84">
        <v>183.6</v>
      </c>
      <c r="F233" s="11"/>
      <c r="G233" s="57">
        <f t="shared" si="18"/>
        <v>0</v>
      </c>
    </row>
    <row r="234" spans="1:7" ht="22.5" x14ac:dyDescent="0.2">
      <c r="A234" s="76">
        <v>180</v>
      </c>
      <c r="B234" s="76" t="s">
        <v>275</v>
      </c>
      <c r="C234" s="88" t="s">
        <v>276</v>
      </c>
      <c r="D234" s="89" t="s">
        <v>75</v>
      </c>
      <c r="E234" s="90">
        <v>36.9</v>
      </c>
      <c r="F234" s="13"/>
      <c r="G234" s="57">
        <f t="shared" si="18"/>
        <v>0</v>
      </c>
    </row>
    <row r="235" spans="1:7" ht="22.5" x14ac:dyDescent="0.2">
      <c r="A235" s="76">
        <v>181</v>
      </c>
      <c r="B235" s="76" t="s">
        <v>277</v>
      </c>
      <c r="C235" s="120" t="s">
        <v>2672</v>
      </c>
      <c r="D235" s="89" t="s">
        <v>15</v>
      </c>
      <c r="E235" s="90">
        <v>5.2</v>
      </c>
      <c r="F235" s="13"/>
      <c r="G235" s="57">
        <f t="shared" si="18"/>
        <v>0</v>
      </c>
    </row>
    <row r="236" spans="1:7" ht="33.75" x14ac:dyDescent="0.2">
      <c r="A236" s="76">
        <v>182</v>
      </c>
      <c r="B236" s="76" t="s">
        <v>278</v>
      </c>
      <c r="C236" s="88" t="s">
        <v>279</v>
      </c>
      <c r="D236" s="89" t="s">
        <v>15</v>
      </c>
      <c r="E236" s="90">
        <v>10.5</v>
      </c>
      <c r="F236" s="13"/>
      <c r="G236" s="57">
        <f t="shared" si="18"/>
        <v>0</v>
      </c>
    </row>
    <row r="237" spans="1:7" ht="33.75" x14ac:dyDescent="0.2">
      <c r="A237" s="76">
        <v>183</v>
      </c>
      <c r="B237" s="76" t="s">
        <v>280</v>
      </c>
      <c r="C237" s="88" t="s">
        <v>281</v>
      </c>
      <c r="D237" s="89" t="s">
        <v>15</v>
      </c>
      <c r="E237" s="90">
        <v>5.46</v>
      </c>
      <c r="F237" s="13"/>
      <c r="G237" s="57">
        <f t="shared" si="18"/>
        <v>0</v>
      </c>
    </row>
    <row r="238" spans="1:7" ht="33.75" x14ac:dyDescent="0.2">
      <c r="A238" s="76">
        <v>184</v>
      </c>
      <c r="B238" s="76" t="s">
        <v>51</v>
      </c>
      <c r="C238" s="88" t="s">
        <v>52</v>
      </c>
      <c r="D238" s="89" t="s">
        <v>14</v>
      </c>
      <c r="E238" s="90">
        <v>1</v>
      </c>
      <c r="F238" s="13"/>
      <c r="G238" s="57">
        <f t="shared" si="18"/>
        <v>0</v>
      </c>
    </row>
    <row r="239" spans="1:7" ht="33.75" x14ac:dyDescent="0.2">
      <c r="A239" s="76">
        <v>185</v>
      </c>
      <c r="B239" s="76" t="s">
        <v>53</v>
      </c>
      <c r="C239" s="88" t="s">
        <v>54</v>
      </c>
      <c r="D239" s="89" t="s">
        <v>14</v>
      </c>
      <c r="E239" s="90">
        <v>1</v>
      </c>
      <c r="F239" s="13"/>
      <c r="G239" s="57">
        <f t="shared" si="18"/>
        <v>0</v>
      </c>
    </row>
    <row r="240" spans="1:7" ht="78.75" x14ac:dyDescent="0.2">
      <c r="A240" s="76">
        <v>186</v>
      </c>
      <c r="B240" s="76"/>
      <c r="C240" s="88" t="s">
        <v>2584</v>
      </c>
      <c r="D240" s="89" t="s">
        <v>2583</v>
      </c>
      <c r="E240" s="90">
        <v>1</v>
      </c>
      <c r="F240" s="13"/>
      <c r="G240" s="57">
        <f>ROUND(E240*F240,2)</f>
        <v>0</v>
      </c>
    </row>
    <row r="241" spans="1:7" x14ac:dyDescent="0.2">
      <c r="A241" s="72"/>
      <c r="B241" s="72"/>
      <c r="C241" s="72" t="s">
        <v>182</v>
      </c>
      <c r="D241" s="72"/>
      <c r="E241" s="72"/>
      <c r="F241" s="72"/>
      <c r="G241" s="95">
        <f>SUM(G224:G240)</f>
        <v>0</v>
      </c>
    </row>
    <row r="242" spans="1:7" x14ac:dyDescent="0.2">
      <c r="A242" s="68"/>
      <c r="B242" s="68"/>
      <c r="C242" s="69" t="s">
        <v>2160</v>
      </c>
      <c r="D242" s="70"/>
      <c r="E242" s="68"/>
      <c r="F242" s="68"/>
      <c r="G242" s="68"/>
    </row>
    <row r="243" spans="1:7" ht="33.75" x14ac:dyDescent="0.2">
      <c r="A243" s="71">
        <v>187</v>
      </c>
      <c r="B243" s="71" t="s">
        <v>183</v>
      </c>
      <c r="C243" s="82" t="s">
        <v>184</v>
      </c>
      <c r="D243" s="83" t="s">
        <v>14</v>
      </c>
      <c r="E243" s="84">
        <v>2</v>
      </c>
      <c r="F243" s="11"/>
      <c r="G243" s="57">
        <f>ROUND(E243*F243,2)</f>
        <v>0</v>
      </c>
    </row>
    <row r="244" spans="1:7" ht="33.75" x14ac:dyDescent="0.2">
      <c r="A244" s="71">
        <v>188</v>
      </c>
      <c r="B244" s="71" t="s">
        <v>188</v>
      </c>
      <c r="C244" s="82" t="s">
        <v>190</v>
      </c>
      <c r="D244" s="83" t="s">
        <v>14</v>
      </c>
      <c r="E244" s="84">
        <v>1</v>
      </c>
      <c r="F244" s="11"/>
      <c r="G244" s="57">
        <f t="shared" ref="G244:G252" si="19">ROUND(E244*F244,2)</f>
        <v>0</v>
      </c>
    </row>
    <row r="245" spans="1:7" ht="33.75" x14ac:dyDescent="0.2">
      <c r="A245" s="71">
        <v>189</v>
      </c>
      <c r="B245" s="71" t="s">
        <v>191</v>
      </c>
      <c r="C245" s="82" t="s">
        <v>282</v>
      </c>
      <c r="D245" s="83" t="s">
        <v>14</v>
      </c>
      <c r="E245" s="84">
        <v>1</v>
      </c>
      <c r="F245" s="11"/>
      <c r="G245" s="57">
        <f t="shared" si="19"/>
        <v>0</v>
      </c>
    </row>
    <row r="246" spans="1:7" ht="33.75" x14ac:dyDescent="0.2">
      <c r="A246" s="71">
        <v>190</v>
      </c>
      <c r="B246" s="71" t="s">
        <v>193</v>
      </c>
      <c r="C246" s="82" t="s">
        <v>194</v>
      </c>
      <c r="D246" s="83" t="s">
        <v>14</v>
      </c>
      <c r="E246" s="84">
        <v>1</v>
      </c>
      <c r="F246" s="11"/>
      <c r="G246" s="57">
        <f t="shared" si="19"/>
        <v>0</v>
      </c>
    </row>
    <row r="247" spans="1:7" ht="33.75" x14ac:dyDescent="0.2">
      <c r="A247" s="71">
        <v>191</v>
      </c>
      <c r="B247" s="71" t="s">
        <v>193</v>
      </c>
      <c r="C247" s="82" t="s">
        <v>196</v>
      </c>
      <c r="D247" s="83" t="s">
        <v>14</v>
      </c>
      <c r="E247" s="84">
        <v>1</v>
      </c>
      <c r="F247" s="11"/>
      <c r="G247" s="57">
        <f t="shared" si="19"/>
        <v>0</v>
      </c>
    </row>
    <row r="248" spans="1:7" ht="33.75" x14ac:dyDescent="0.2">
      <c r="A248" s="71">
        <v>192</v>
      </c>
      <c r="B248" s="71" t="s">
        <v>193</v>
      </c>
      <c r="C248" s="82" t="s">
        <v>197</v>
      </c>
      <c r="D248" s="83" t="s">
        <v>14</v>
      </c>
      <c r="E248" s="84">
        <v>1</v>
      </c>
      <c r="F248" s="11"/>
      <c r="G248" s="57">
        <f t="shared" si="19"/>
        <v>0</v>
      </c>
    </row>
    <row r="249" spans="1:7" ht="33.75" x14ac:dyDescent="0.2">
      <c r="A249" s="71">
        <v>193</v>
      </c>
      <c r="B249" s="71" t="s">
        <v>193</v>
      </c>
      <c r="C249" s="82" t="s">
        <v>198</v>
      </c>
      <c r="D249" s="83" t="s">
        <v>14</v>
      </c>
      <c r="E249" s="84">
        <v>1</v>
      </c>
      <c r="F249" s="11"/>
      <c r="G249" s="57">
        <f t="shared" si="19"/>
        <v>0</v>
      </c>
    </row>
    <row r="250" spans="1:7" ht="33.75" x14ac:dyDescent="0.2">
      <c r="A250" s="71">
        <v>194</v>
      </c>
      <c r="B250" s="71" t="s">
        <v>199</v>
      </c>
      <c r="C250" s="82" t="s">
        <v>200</v>
      </c>
      <c r="D250" s="83" t="s">
        <v>14</v>
      </c>
      <c r="E250" s="84">
        <v>1</v>
      </c>
      <c r="F250" s="11"/>
      <c r="G250" s="57">
        <f t="shared" si="19"/>
        <v>0</v>
      </c>
    </row>
    <row r="251" spans="1:7" ht="33.75" x14ac:dyDescent="0.2">
      <c r="A251" s="71">
        <v>195</v>
      </c>
      <c r="B251" s="71" t="s">
        <v>199</v>
      </c>
      <c r="C251" s="82" t="s">
        <v>201</v>
      </c>
      <c r="D251" s="83" t="s">
        <v>14</v>
      </c>
      <c r="E251" s="84">
        <v>1</v>
      </c>
      <c r="F251" s="11"/>
      <c r="G251" s="57">
        <f t="shared" si="19"/>
        <v>0</v>
      </c>
    </row>
    <row r="252" spans="1:7" ht="33.75" x14ac:dyDescent="0.2">
      <c r="A252" s="71">
        <v>196</v>
      </c>
      <c r="B252" s="71" t="s">
        <v>193</v>
      </c>
      <c r="C252" s="82" t="s">
        <v>202</v>
      </c>
      <c r="D252" s="83" t="s">
        <v>14</v>
      </c>
      <c r="E252" s="84">
        <v>1</v>
      </c>
      <c r="F252" s="11"/>
      <c r="G252" s="57">
        <f>ROUND(E252*F252,2)</f>
        <v>0</v>
      </c>
    </row>
    <row r="253" spans="1:7" x14ac:dyDescent="0.2">
      <c r="A253" s="72"/>
      <c r="B253" s="72"/>
      <c r="C253" s="72" t="s">
        <v>206</v>
      </c>
      <c r="D253" s="72"/>
      <c r="E253" s="72"/>
      <c r="F253" s="72"/>
      <c r="G253" s="95">
        <f>SUM(G243:G252)</f>
        <v>0</v>
      </c>
    </row>
    <row r="254" spans="1:7" x14ac:dyDescent="0.2">
      <c r="A254" s="68"/>
      <c r="B254" s="68"/>
      <c r="C254" s="69" t="s">
        <v>2161</v>
      </c>
      <c r="D254" s="70"/>
      <c r="E254" s="68"/>
      <c r="F254" s="68"/>
      <c r="G254" s="68"/>
    </row>
    <row r="255" spans="1:7" ht="33.75" x14ac:dyDescent="0.2">
      <c r="A255" s="71">
        <v>197</v>
      </c>
      <c r="B255" s="71" t="s">
        <v>207</v>
      </c>
      <c r="C255" s="82" t="s">
        <v>208</v>
      </c>
      <c r="D255" s="83" t="s">
        <v>15</v>
      </c>
      <c r="E255" s="84">
        <v>6</v>
      </c>
      <c r="F255" s="11"/>
      <c r="G255" s="57">
        <f>ROUND(E255*F255,2)</f>
        <v>0</v>
      </c>
    </row>
    <row r="256" spans="1:7" ht="22.5" x14ac:dyDescent="0.2">
      <c r="A256" s="71">
        <v>198</v>
      </c>
      <c r="B256" s="71" t="s">
        <v>283</v>
      </c>
      <c r="C256" s="82" t="s">
        <v>284</v>
      </c>
      <c r="D256" s="83" t="s">
        <v>75</v>
      </c>
      <c r="E256" s="84">
        <v>10</v>
      </c>
      <c r="F256" s="11"/>
      <c r="G256" s="57">
        <f>ROUND(E256*F256,2)</f>
        <v>0</v>
      </c>
    </row>
    <row r="257" spans="1:7" x14ac:dyDescent="0.2">
      <c r="A257" s="72"/>
      <c r="B257" s="72"/>
      <c r="C257" s="72" t="s">
        <v>220</v>
      </c>
      <c r="D257" s="72"/>
      <c r="E257" s="72"/>
      <c r="F257" s="72"/>
      <c r="G257" s="95">
        <f>SUM(G255:G256)</f>
        <v>0</v>
      </c>
    </row>
    <row r="258" spans="1:7" x14ac:dyDescent="0.2">
      <c r="A258" s="68"/>
      <c r="B258" s="68"/>
      <c r="C258" s="69" t="s">
        <v>2162</v>
      </c>
      <c r="D258" s="70"/>
      <c r="E258" s="68"/>
      <c r="F258" s="68"/>
      <c r="G258" s="68"/>
    </row>
    <row r="259" spans="1:7" ht="33.75" x14ac:dyDescent="0.2">
      <c r="A259" s="71">
        <v>199</v>
      </c>
      <c r="B259" s="71" t="s">
        <v>221</v>
      </c>
      <c r="C259" s="82" t="s">
        <v>222</v>
      </c>
      <c r="D259" s="83" t="s">
        <v>15</v>
      </c>
      <c r="E259" s="84">
        <v>67</v>
      </c>
      <c r="F259" s="11"/>
      <c r="G259" s="57">
        <f>ROUND(E259*F259,2)</f>
        <v>0</v>
      </c>
    </row>
    <row r="260" spans="1:7" ht="33.75" x14ac:dyDescent="0.2">
      <c r="A260" s="71">
        <v>200</v>
      </c>
      <c r="B260" s="71" t="s">
        <v>227</v>
      </c>
      <c r="C260" s="82" t="s">
        <v>228</v>
      </c>
      <c r="D260" s="83" t="s">
        <v>15</v>
      </c>
      <c r="E260" s="84">
        <v>653.70000000000005</v>
      </c>
      <c r="F260" s="11"/>
      <c r="G260" s="57">
        <f t="shared" ref="G260:G263" si="20">ROUND(E260*F260,2)</f>
        <v>0</v>
      </c>
    </row>
    <row r="261" spans="1:7" ht="33.75" x14ac:dyDescent="0.2">
      <c r="A261" s="71">
        <v>201</v>
      </c>
      <c r="B261" s="71" t="s">
        <v>229</v>
      </c>
      <c r="C261" s="82" t="s">
        <v>230</v>
      </c>
      <c r="D261" s="83" t="s">
        <v>15</v>
      </c>
      <c r="E261" s="84">
        <v>50</v>
      </c>
      <c r="F261" s="11"/>
      <c r="G261" s="57">
        <f t="shared" si="20"/>
        <v>0</v>
      </c>
    </row>
    <row r="262" spans="1:7" ht="22.5" x14ac:dyDescent="0.2">
      <c r="A262" s="71">
        <v>202</v>
      </c>
      <c r="B262" s="71" t="s">
        <v>231</v>
      </c>
      <c r="C262" s="82" t="s">
        <v>232</v>
      </c>
      <c r="D262" s="83" t="s">
        <v>204</v>
      </c>
      <c r="E262" s="84">
        <v>1</v>
      </c>
      <c r="F262" s="11"/>
      <c r="G262" s="57">
        <f t="shared" si="20"/>
        <v>0</v>
      </c>
    </row>
    <row r="263" spans="1:7" ht="22.5" x14ac:dyDescent="0.2">
      <c r="A263" s="71">
        <v>203</v>
      </c>
      <c r="B263" s="71" t="s">
        <v>231</v>
      </c>
      <c r="C263" s="82" t="s">
        <v>232</v>
      </c>
      <c r="D263" s="83" t="s">
        <v>204</v>
      </c>
      <c r="E263" s="84">
        <v>1</v>
      </c>
      <c r="F263" s="11"/>
      <c r="G263" s="57">
        <f>ROUND(E263*F263,2)</f>
        <v>0</v>
      </c>
    </row>
    <row r="264" spans="1:7" x14ac:dyDescent="0.2">
      <c r="A264" s="72"/>
      <c r="B264" s="72"/>
      <c r="C264" s="72" t="s">
        <v>233</v>
      </c>
      <c r="D264" s="72"/>
      <c r="E264" s="72"/>
      <c r="F264" s="72"/>
      <c r="G264" s="95">
        <f>SUM(G259:G263)</f>
        <v>0</v>
      </c>
    </row>
    <row r="265" spans="1:7" x14ac:dyDescent="0.2">
      <c r="A265" s="72"/>
      <c r="B265" s="72"/>
      <c r="C265" s="114" t="s">
        <v>285</v>
      </c>
      <c r="D265" s="72"/>
      <c r="E265" s="72"/>
      <c r="F265" s="72"/>
      <c r="G265" s="95">
        <f>SUM(G164+G176+G183+G196+G203+G208+G218+G222+G241+G253+G257+G264)</f>
        <v>0</v>
      </c>
    </row>
    <row r="266" spans="1:7" x14ac:dyDescent="0.2">
      <c r="A266" s="68"/>
      <c r="B266" s="68"/>
      <c r="C266" s="69" t="s">
        <v>2163</v>
      </c>
      <c r="D266" s="70"/>
      <c r="E266" s="68"/>
      <c r="F266" s="68"/>
      <c r="G266" s="68"/>
    </row>
    <row r="267" spans="1:7" x14ac:dyDescent="0.2">
      <c r="A267" s="68"/>
      <c r="B267" s="68"/>
      <c r="C267" s="69" t="s">
        <v>2164</v>
      </c>
      <c r="D267" s="70"/>
      <c r="E267" s="68"/>
      <c r="F267" s="68"/>
      <c r="G267" s="68"/>
    </row>
    <row r="268" spans="1:7" ht="33.75" x14ac:dyDescent="0.2">
      <c r="A268" s="71">
        <v>204</v>
      </c>
      <c r="B268" s="71" t="s">
        <v>236</v>
      </c>
      <c r="C268" s="82" t="s">
        <v>286</v>
      </c>
      <c r="D268" s="83" t="s">
        <v>15</v>
      </c>
      <c r="E268" s="84">
        <v>540.6</v>
      </c>
      <c r="F268" s="11"/>
      <c r="G268" s="57">
        <f>ROUND(E268*F268,2)</f>
        <v>0</v>
      </c>
    </row>
    <row r="269" spans="1:7" ht="22.5" x14ac:dyDescent="0.2">
      <c r="A269" s="71">
        <v>205</v>
      </c>
      <c r="B269" s="71" t="s">
        <v>25</v>
      </c>
      <c r="C269" s="82" t="s">
        <v>26</v>
      </c>
      <c r="D269" s="83" t="s">
        <v>15</v>
      </c>
      <c r="E269" s="84">
        <v>510.6</v>
      </c>
      <c r="F269" s="11"/>
      <c r="G269" s="57">
        <f t="shared" ref="G269:G271" si="21">ROUND(E269*F269,2)</f>
        <v>0</v>
      </c>
    </row>
    <row r="270" spans="1:7" ht="33.75" x14ac:dyDescent="0.2">
      <c r="A270" s="71">
        <v>206</v>
      </c>
      <c r="B270" s="71" t="s">
        <v>238</v>
      </c>
      <c r="C270" s="82" t="s">
        <v>239</v>
      </c>
      <c r="D270" s="83" t="s">
        <v>15</v>
      </c>
      <c r="E270" s="84">
        <v>540.6</v>
      </c>
      <c r="F270" s="11"/>
      <c r="G270" s="57">
        <f t="shared" si="21"/>
        <v>0</v>
      </c>
    </row>
    <row r="271" spans="1:7" ht="33.75" x14ac:dyDescent="0.2">
      <c r="A271" s="71">
        <v>207</v>
      </c>
      <c r="B271" s="71" t="s">
        <v>240</v>
      </c>
      <c r="C271" s="82" t="s">
        <v>241</v>
      </c>
      <c r="D271" s="83" t="s">
        <v>15</v>
      </c>
      <c r="E271" s="84">
        <v>540.6</v>
      </c>
      <c r="F271" s="11"/>
      <c r="G271" s="57">
        <f t="shared" si="21"/>
        <v>0</v>
      </c>
    </row>
    <row r="272" spans="1:7" x14ac:dyDescent="0.2">
      <c r="A272" s="72"/>
      <c r="B272" s="72"/>
      <c r="C272" s="72" t="s">
        <v>38</v>
      </c>
      <c r="D272" s="72"/>
      <c r="E272" s="72"/>
      <c r="F272" s="72"/>
      <c r="G272" s="95">
        <f>SUM(G268:G271)</f>
        <v>0</v>
      </c>
    </row>
    <row r="273" spans="1:7" x14ac:dyDescent="0.2">
      <c r="A273" s="68"/>
      <c r="B273" s="68"/>
      <c r="C273" s="69" t="s">
        <v>2165</v>
      </c>
      <c r="D273" s="70"/>
      <c r="E273" s="68"/>
      <c r="F273" s="68"/>
      <c r="G273" s="68"/>
    </row>
    <row r="274" spans="1:7" ht="22.5" x14ac:dyDescent="0.2">
      <c r="A274" s="71">
        <v>208</v>
      </c>
      <c r="B274" s="71" t="s">
        <v>287</v>
      </c>
      <c r="C274" s="82" t="s">
        <v>288</v>
      </c>
      <c r="D274" s="83" t="s">
        <v>15</v>
      </c>
      <c r="E274" s="84">
        <v>14.03</v>
      </c>
      <c r="F274" s="11"/>
      <c r="G274" s="57">
        <f>ROUND(E274*F274,2)</f>
        <v>0</v>
      </c>
    </row>
    <row r="275" spans="1:7" ht="22.5" x14ac:dyDescent="0.2">
      <c r="A275" s="71">
        <v>209</v>
      </c>
      <c r="B275" s="71" t="s">
        <v>289</v>
      </c>
      <c r="C275" s="82" t="s">
        <v>290</v>
      </c>
      <c r="D275" s="83" t="s">
        <v>15</v>
      </c>
      <c r="E275" s="84">
        <v>2.42</v>
      </c>
      <c r="F275" s="11"/>
      <c r="G275" s="57">
        <f t="shared" ref="G275:G285" si="22">ROUND(E275*F275,2)</f>
        <v>0</v>
      </c>
    </row>
    <row r="276" spans="1:7" ht="22.5" x14ac:dyDescent="0.2">
      <c r="A276" s="71">
        <v>210</v>
      </c>
      <c r="B276" s="71" t="s">
        <v>291</v>
      </c>
      <c r="C276" s="82" t="s">
        <v>292</v>
      </c>
      <c r="D276" s="83" t="s">
        <v>15</v>
      </c>
      <c r="E276" s="84">
        <v>21.45</v>
      </c>
      <c r="F276" s="11"/>
      <c r="G276" s="57">
        <f t="shared" si="22"/>
        <v>0</v>
      </c>
    </row>
    <row r="277" spans="1:7" ht="33.75" x14ac:dyDescent="0.2">
      <c r="A277" s="71">
        <v>211</v>
      </c>
      <c r="B277" s="71" t="s">
        <v>293</v>
      </c>
      <c r="C277" s="82" t="s">
        <v>294</v>
      </c>
      <c r="D277" s="83" t="s">
        <v>15</v>
      </c>
      <c r="E277" s="84">
        <v>8.1999999999999993</v>
      </c>
      <c r="F277" s="11"/>
      <c r="G277" s="57">
        <f t="shared" si="22"/>
        <v>0</v>
      </c>
    </row>
    <row r="278" spans="1:7" ht="33.75" x14ac:dyDescent="0.2">
      <c r="A278" s="71">
        <v>212</v>
      </c>
      <c r="B278" s="71" t="s">
        <v>49</v>
      </c>
      <c r="C278" s="82" t="s">
        <v>295</v>
      </c>
      <c r="D278" s="83" t="s">
        <v>15</v>
      </c>
      <c r="E278" s="84">
        <v>3.82</v>
      </c>
      <c r="F278" s="11"/>
      <c r="G278" s="57">
        <f t="shared" si="22"/>
        <v>0</v>
      </c>
    </row>
    <row r="279" spans="1:7" ht="33.75" x14ac:dyDescent="0.2">
      <c r="A279" s="71">
        <v>213</v>
      </c>
      <c r="B279" s="71" t="s">
        <v>245</v>
      </c>
      <c r="C279" s="82" t="s">
        <v>296</v>
      </c>
      <c r="D279" s="83" t="s">
        <v>15</v>
      </c>
      <c r="E279" s="84">
        <v>18</v>
      </c>
      <c r="F279" s="11"/>
      <c r="G279" s="57">
        <f t="shared" si="22"/>
        <v>0</v>
      </c>
    </row>
    <row r="280" spans="1:7" ht="33.75" x14ac:dyDescent="0.2">
      <c r="A280" s="71">
        <v>214</v>
      </c>
      <c r="B280" s="71" t="s">
        <v>51</v>
      </c>
      <c r="C280" s="82" t="s">
        <v>52</v>
      </c>
      <c r="D280" s="83" t="s">
        <v>14</v>
      </c>
      <c r="E280" s="84">
        <v>3</v>
      </c>
      <c r="F280" s="11"/>
      <c r="G280" s="57">
        <f t="shared" si="22"/>
        <v>0</v>
      </c>
    </row>
    <row r="281" spans="1:7" ht="33.75" x14ac:dyDescent="0.2">
      <c r="A281" s="71">
        <v>215</v>
      </c>
      <c r="B281" s="71" t="s">
        <v>53</v>
      </c>
      <c r="C281" s="82" t="s">
        <v>54</v>
      </c>
      <c r="D281" s="83" t="s">
        <v>14</v>
      </c>
      <c r="E281" s="84">
        <v>3</v>
      </c>
      <c r="F281" s="11"/>
      <c r="G281" s="57">
        <f t="shared" si="22"/>
        <v>0</v>
      </c>
    </row>
    <row r="282" spans="1:7" ht="33.75" x14ac:dyDescent="0.2">
      <c r="A282" s="71">
        <v>216</v>
      </c>
      <c r="B282" s="71" t="s">
        <v>248</v>
      </c>
      <c r="C282" s="82" t="s">
        <v>249</v>
      </c>
      <c r="D282" s="83" t="s">
        <v>14</v>
      </c>
      <c r="E282" s="84">
        <v>2</v>
      </c>
      <c r="F282" s="11"/>
      <c r="G282" s="57">
        <f t="shared" si="22"/>
        <v>0</v>
      </c>
    </row>
    <row r="283" spans="1:7" ht="33.75" x14ac:dyDescent="0.2">
      <c r="A283" s="71">
        <v>217</v>
      </c>
      <c r="B283" s="71" t="s">
        <v>55</v>
      </c>
      <c r="C283" s="82" t="s">
        <v>56</v>
      </c>
      <c r="D283" s="83" t="s">
        <v>14</v>
      </c>
      <c r="E283" s="84">
        <v>3</v>
      </c>
      <c r="F283" s="11"/>
      <c r="G283" s="57">
        <f t="shared" si="22"/>
        <v>0</v>
      </c>
    </row>
    <row r="284" spans="1:7" ht="33.75" x14ac:dyDescent="0.2">
      <c r="A284" s="71">
        <v>218</v>
      </c>
      <c r="B284" s="71" t="s">
        <v>57</v>
      </c>
      <c r="C284" s="82" t="s">
        <v>58</v>
      </c>
      <c r="D284" s="83" t="s">
        <v>14</v>
      </c>
      <c r="E284" s="84">
        <v>1</v>
      </c>
      <c r="F284" s="11"/>
      <c r="G284" s="57">
        <f t="shared" si="22"/>
        <v>0</v>
      </c>
    </row>
    <row r="285" spans="1:7" ht="33.75" x14ac:dyDescent="0.2">
      <c r="A285" s="71">
        <v>219</v>
      </c>
      <c r="B285" s="71" t="s">
        <v>250</v>
      </c>
      <c r="C285" s="82" t="s">
        <v>251</v>
      </c>
      <c r="D285" s="83" t="s">
        <v>14</v>
      </c>
      <c r="E285" s="84">
        <v>2</v>
      </c>
      <c r="F285" s="11"/>
      <c r="G285" s="57">
        <f>ROUND(E285*F285,2)</f>
        <v>0</v>
      </c>
    </row>
    <row r="286" spans="1:7" x14ac:dyDescent="0.2">
      <c r="A286" s="72"/>
      <c r="B286" s="72"/>
      <c r="C286" s="72" t="s">
        <v>59</v>
      </c>
      <c r="D286" s="72"/>
      <c r="E286" s="72"/>
      <c r="F286" s="72"/>
      <c r="G286" s="95">
        <f>SUM(G274:G285)</f>
        <v>0</v>
      </c>
    </row>
    <row r="287" spans="1:7" x14ac:dyDescent="0.2">
      <c r="A287" s="68"/>
      <c r="B287" s="68"/>
      <c r="C287" s="69" t="s">
        <v>2166</v>
      </c>
      <c r="D287" s="70"/>
      <c r="E287" s="68"/>
      <c r="F287" s="68"/>
      <c r="G287" s="68"/>
    </row>
    <row r="288" spans="1:7" ht="33.75" x14ac:dyDescent="0.2">
      <c r="A288" s="71">
        <v>220</v>
      </c>
      <c r="B288" s="71" t="s">
        <v>60</v>
      </c>
      <c r="C288" s="82" t="s">
        <v>61</v>
      </c>
      <c r="D288" s="83" t="s">
        <v>15</v>
      </c>
      <c r="E288" s="84">
        <v>464</v>
      </c>
      <c r="F288" s="11"/>
      <c r="G288" s="57">
        <f>ROUND(E288*F288,2)</f>
        <v>0</v>
      </c>
    </row>
    <row r="289" spans="1:7" ht="33.75" x14ac:dyDescent="0.2">
      <c r="A289" s="71">
        <v>221</v>
      </c>
      <c r="B289" s="71" t="s">
        <v>62</v>
      </c>
      <c r="C289" s="82" t="s">
        <v>63</v>
      </c>
      <c r="D289" s="83" t="s">
        <v>15</v>
      </c>
      <c r="E289" s="84">
        <v>464</v>
      </c>
      <c r="F289" s="11"/>
      <c r="G289" s="57">
        <f t="shared" ref="G289:G296" si="23">ROUND(E289*F289,2)</f>
        <v>0</v>
      </c>
    </row>
    <row r="290" spans="1:7" ht="33.75" x14ac:dyDescent="0.2">
      <c r="A290" s="71">
        <v>222</v>
      </c>
      <c r="B290" s="71" t="s">
        <v>64</v>
      </c>
      <c r="C290" s="82" t="s">
        <v>65</v>
      </c>
      <c r="D290" s="83" t="s">
        <v>66</v>
      </c>
      <c r="E290" s="84">
        <v>104.4</v>
      </c>
      <c r="F290" s="11"/>
      <c r="G290" s="57">
        <f t="shared" si="23"/>
        <v>0</v>
      </c>
    </row>
    <row r="291" spans="1:7" ht="33.75" x14ac:dyDescent="0.2">
      <c r="A291" s="71">
        <v>223</v>
      </c>
      <c r="B291" s="71" t="s">
        <v>62</v>
      </c>
      <c r="C291" s="82" t="s">
        <v>67</v>
      </c>
      <c r="D291" s="83" t="s">
        <v>15</v>
      </c>
      <c r="E291" s="84">
        <v>464</v>
      </c>
      <c r="F291" s="11"/>
      <c r="G291" s="57">
        <f t="shared" si="23"/>
        <v>0</v>
      </c>
    </row>
    <row r="292" spans="1:7" ht="22.5" x14ac:dyDescent="0.2">
      <c r="A292" s="71">
        <v>224</v>
      </c>
      <c r="B292" s="71" t="s">
        <v>68</v>
      </c>
      <c r="C292" s="82" t="s">
        <v>69</v>
      </c>
      <c r="D292" s="83" t="s">
        <v>15</v>
      </c>
      <c r="E292" s="84">
        <v>464</v>
      </c>
      <c r="F292" s="11"/>
      <c r="G292" s="57">
        <f t="shared" si="23"/>
        <v>0</v>
      </c>
    </row>
    <row r="293" spans="1:7" ht="22.5" x14ac:dyDescent="0.2">
      <c r="A293" s="71">
        <v>225</v>
      </c>
      <c r="B293" s="71" t="s">
        <v>68</v>
      </c>
      <c r="C293" s="82" t="s">
        <v>70</v>
      </c>
      <c r="D293" s="83" t="s">
        <v>15</v>
      </c>
      <c r="E293" s="84">
        <v>93</v>
      </c>
      <c r="F293" s="11"/>
      <c r="G293" s="57">
        <f t="shared" si="23"/>
        <v>0</v>
      </c>
    </row>
    <row r="294" spans="1:7" ht="33.75" x14ac:dyDescent="0.2">
      <c r="A294" s="71">
        <v>226</v>
      </c>
      <c r="B294" s="71" t="s">
        <v>71</v>
      </c>
      <c r="C294" s="82" t="s">
        <v>72</v>
      </c>
      <c r="D294" s="83" t="s">
        <v>14</v>
      </c>
      <c r="E294" s="84">
        <v>30</v>
      </c>
      <c r="F294" s="11"/>
      <c r="G294" s="57">
        <f t="shared" si="23"/>
        <v>0</v>
      </c>
    </row>
    <row r="295" spans="1:7" ht="33.75" x14ac:dyDescent="0.2">
      <c r="A295" s="71">
        <v>227</v>
      </c>
      <c r="B295" s="71" t="s">
        <v>73</v>
      </c>
      <c r="C295" s="82" t="s">
        <v>74</v>
      </c>
      <c r="D295" s="83" t="s">
        <v>75</v>
      </c>
      <c r="E295" s="84">
        <v>70</v>
      </c>
      <c r="F295" s="11"/>
      <c r="G295" s="57">
        <f t="shared" si="23"/>
        <v>0</v>
      </c>
    </row>
    <row r="296" spans="1:7" ht="33.75" x14ac:dyDescent="0.2">
      <c r="A296" s="71">
        <v>228</v>
      </c>
      <c r="B296" s="71" t="s">
        <v>167</v>
      </c>
      <c r="C296" s="82" t="s">
        <v>168</v>
      </c>
      <c r="D296" s="83" t="s">
        <v>15</v>
      </c>
      <c r="E296" s="84">
        <v>42.3</v>
      </c>
      <c r="F296" s="11"/>
      <c r="G296" s="57">
        <f t="shared" si="23"/>
        <v>0</v>
      </c>
    </row>
    <row r="297" spans="1:7" x14ac:dyDescent="0.2">
      <c r="A297" s="72"/>
      <c r="B297" s="72"/>
      <c r="C297" s="72" t="s">
        <v>78</v>
      </c>
      <c r="D297" s="72"/>
      <c r="E297" s="72"/>
      <c r="F297" s="72"/>
      <c r="G297" s="95">
        <f>SUM(G288:G296)</f>
        <v>0</v>
      </c>
    </row>
    <row r="298" spans="1:7" x14ac:dyDescent="0.2">
      <c r="A298" s="68"/>
      <c r="B298" s="68"/>
      <c r="C298" s="69" t="s">
        <v>2167</v>
      </c>
      <c r="D298" s="70"/>
      <c r="E298" s="68"/>
      <c r="F298" s="68"/>
      <c r="G298" s="68"/>
    </row>
    <row r="299" spans="1:7" ht="33.75" x14ac:dyDescent="0.2">
      <c r="A299" s="71">
        <v>229</v>
      </c>
      <c r="B299" s="71" t="s">
        <v>79</v>
      </c>
      <c r="C299" s="82" t="s">
        <v>297</v>
      </c>
      <c r="D299" s="83" t="s">
        <v>15</v>
      </c>
      <c r="E299" s="84">
        <v>58.05</v>
      </c>
      <c r="F299" s="11"/>
      <c r="G299" s="57">
        <f>ROUND(E299*F299,2)</f>
        <v>0</v>
      </c>
    </row>
    <row r="300" spans="1:7" ht="33.75" x14ac:dyDescent="0.2">
      <c r="A300" s="71">
        <v>230</v>
      </c>
      <c r="B300" s="71" t="s">
        <v>82</v>
      </c>
      <c r="C300" s="82" t="s">
        <v>298</v>
      </c>
      <c r="D300" s="83" t="s">
        <v>15</v>
      </c>
      <c r="E300" s="84">
        <v>9.68</v>
      </c>
      <c r="F300" s="11"/>
      <c r="G300" s="57">
        <f t="shared" ref="G300:G309" si="24">ROUND(E300*F300,2)</f>
        <v>0</v>
      </c>
    </row>
    <row r="301" spans="1:7" ht="33.75" x14ac:dyDescent="0.2">
      <c r="A301" s="71">
        <v>231</v>
      </c>
      <c r="B301" s="71" t="s">
        <v>299</v>
      </c>
      <c r="C301" s="82" t="s">
        <v>300</v>
      </c>
      <c r="D301" s="83" t="s">
        <v>15</v>
      </c>
      <c r="E301" s="84">
        <v>3.31</v>
      </c>
      <c r="F301" s="11"/>
      <c r="G301" s="57">
        <f t="shared" si="24"/>
        <v>0</v>
      </c>
    </row>
    <row r="302" spans="1:7" ht="33.75" x14ac:dyDescent="0.2">
      <c r="A302" s="71">
        <v>232</v>
      </c>
      <c r="B302" s="71" t="s">
        <v>47</v>
      </c>
      <c r="C302" s="82" t="s">
        <v>301</v>
      </c>
      <c r="D302" s="83" t="s">
        <v>15</v>
      </c>
      <c r="E302" s="84">
        <v>4.97</v>
      </c>
      <c r="F302" s="11"/>
      <c r="G302" s="57">
        <f t="shared" si="24"/>
        <v>0</v>
      </c>
    </row>
    <row r="303" spans="1:7" ht="33.75" x14ac:dyDescent="0.2">
      <c r="A303" s="71">
        <v>233</v>
      </c>
      <c r="B303" s="71" t="s">
        <v>49</v>
      </c>
      <c r="C303" s="82" t="s">
        <v>302</v>
      </c>
      <c r="D303" s="83" t="s">
        <v>15</v>
      </c>
      <c r="E303" s="84">
        <v>3.82</v>
      </c>
      <c r="F303" s="11"/>
      <c r="G303" s="57">
        <f t="shared" si="24"/>
        <v>0</v>
      </c>
    </row>
    <row r="304" spans="1:7" ht="33.75" x14ac:dyDescent="0.2">
      <c r="A304" s="71">
        <v>234</v>
      </c>
      <c r="B304" s="71" t="s">
        <v>51</v>
      </c>
      <c r="C304" s="82" t="s">
        <v>52</v>
      </c>
      <c r="D304" s="83" t="s">
        <v>14</v>
      </c>
      <c r="E304" s="84">
        <v>36</v>
      </c>
      <c r="F304" s="11"/>
      <c r="G304" s="57">
        <f t="shared" si="24"/>
        <v>0</v>
      </c>
    </row>
    <row r="305" spans="1:7" ht="33.75" x14ac:dyDescent="0.2">
      <c r="A305" s="71">
        <v>235</v>
      </c>
      <c r="B305" s="71" t="s">
        <v>53</v>
      </c>
      <c r="C305" s="82" t="s">
        <v>54</v>
      </c>
      <c r="D305" s="83" t="s">
        <v>14</v>
      </c>
      <c r="E305" s="84">
        <v>14</v>
      </c>
      <c r="F305" s="11"/>
      <c r="G305" s="57">
        <f t="shared" si="24"/>
        <v>0</v>
      </c>
    </row>
    <row r="306" spans="1:7" ht="33.75" x14ac:dyDescent="0.2">
      <c r="A306" s="71">
        <v>236</v>
      </c>
      <c r="B306" s="71" t="s">
        <v>89</v>
      </c>
      <c r="C306" s="82" t="s">
        <v>90</v>
      </c>
      <c r="D306" s="83" t="s">
        <v>14</v>
      </c>
      <c r="E306" s="84">
        <v>22</v>
      </c>
      <c r="F306" s="11"/>
      <c r="G306" s="57">
        <f t="shared" si="24"/>
        <v>0</v>
      </c>
    </row>
    <row r="307" spans="1:7" ht="33.75" x14ac:dyDescent="0.2">
      <c r="A307" s="71">
        <v>237</v>
      </c>
      <c r="B307" s="71" t="s">
        <v>55</v>
      </c>
      <c r="C307" s="82" t="s">
        <v>56</v>
      </c>
      <c r="D307" s="83" t="s">
        <v>14</v>
      </c>
      <c r="E307" s="84">
        <v>20</v>
      </c>
      <c r="F307" s="11"/>
      <c r="G307" s="57">
        <f t="shared" si="24"/>
        <v>0</v>
      </c>
    </row>
    <row r="308" spans="1:7" ht="33.75" x14ac:dyDescent="0.2">
      <c r="A308" s="71">
        <v>238</v>
      </c>
      <c r="B308" s="71" t="s">
        <v>57</v>
      </c>
      <c r="C308" s="82" t="s">
        <v>58</v>
      </c>
      <c r="D308" s="83" t="s">
        <v>14</v>
      </c>
      <c r="E308" s="84">
        <v>2</v>
      </c>
      <c r="F308" s="11"/>
      <c r="G308" s="57">
        <f t="shared" si="24"/>
        <v>0</v>
      </c>
    </row>
    <row r="309" spans="1:7" ht="22.5" x14ac:dyDescent="0.2">
      <c r="A309" s="71">
        <v>239</v>
      </c>
      <c r="B309" s="71" t="s">
        <v>91</v>
      </c>
      <c r="C309" s="82" t="s">
        <v>92</v>
      </c>
      <c r="D309" s="83" t="s">
        <v>14</v>
      </c>
      <c r="E309" s="84">
        <v>22</v>
      </c>
      <c r="F309" s="11"/>
      <c r="G309" s="57">
        <f t="shared" si="24"/>
        <v>0</v>
      </c>
    </row>
    <row r="310" spans="1:7" x14ac:dyDescent="0.2">
      <c r="A310" s="72"/>
      <c r="B310" s="72"/>
      <c r="C310" s="72" t="s">
        <v>93</v>
      </c>
      <c r="D310" s="72"/>
      <c r="E310" s="72"/>
      <c r="F310" s="72"/>
      <c r="G310" s="95">
        <f>SUM(G299:G309)</f>
        <v>0</v>
      </c>
    </row>
    <row r="311" spans="1:7" x14ac:dyDescent="0.2">
      <c r="A311" s="68"/>
      <c r="B311" s="68"/>
      <c r="C311" s="69" t="s">
        <v>2168</v>
      </c>
      <c r="D311" s="70"/>
      <c r="E311" s="68"/>
      <c r="F311" s="68"/>
      <c r="G311" s="68"/>
    </row>
    <row r="312" spans="1:7" ht="22.5" x14ac:dyDescent="0.2">
      <c r="A312" s="71">
        <v>240</v>
      </c>
      <c r="B312" s="71" t="s">
        <v>94</v>
      </c>
      <c r="C312" s="82" t="s">
        <v>95</v>
      </c>
      <c r="D312" s="83" t="s">
        <v>15</v>
      </c>
      <c r="E312" s="84">
        <v>431.6</v>
      </c>
      <c r="F312" s="11"/>
      <c r="G312" s="57">
        <f>ROUND(E312*F312,2)</f>
        <v>0</v>
      </c>
    </row>
    <row r="313" spans="1:7" ht="22.5" x14ac:dyDescent="0.2">
      <c r="A313" s="71">
        <v>241</v>
      </c>
      <c r="B313" s="71" t="s">
        <v>96</v>
      </c>
      <c r="C313" s="82" t="s">
        <v>97</v>
      </c>
      <c r="D313" s="83" t="s">
        <v>15</v>
      </c>
      <c r="E313" s="84">
        <v>88.8</v>
      </c>
      <c r="F313" s="11"/>
      <c r="G313" s="57">
        <f t="shared" ref="G313:G321" si="25">ROUND(E313*F313,2)</f>
        <v>0</v>
      </c>
    </row>
    <row r="314" spans="1:7" ht="22.5" x14ac:dyDescent="0.2">
      <c r="A314" s="71">
        <v>242</v>
      </c>
      <c r="B314" s="71" t="s">
        <v>96</v>
      </c>
      <c r="C314" s="82" t="s">
        <v>98</v>
      </c>
      <c r="D314" s="83" t="s">
        <v>15</v>
      </c>
      <c r="E314" s="84">
        <v>52.1</v>
      </c>
      <c r="F314" s="11"/>
      <c r="G314" s="57">
        <f t="shared" si="25"/>
        <v>0</v>
      </c>
    </row>
    <row r="315" spans="1:7" ht="33.75" x14ac:dyDescent="0.2">
      <c r="A315" s="71">
        <v>243</v>
      </c>
      <c r="B315" s="71" t="s">
        <v>99</v>
      </c>
      <c r="C315" s="82" t="s">
        <v>100</v>
      </c>
      <c r="D315" s="83" t="s">
        <v>15</v>
      </c>
      <c r="E315" s="84">
        <v>48.9</v>
      </c>
      <c r="F315" s="11"/>
      <c r="G315" s="57">
        <f t="shared" si="25"/>
        <v>0</v>
      </c>
    </row>
    <row r="316" spans="1:7" ht="33.75" x14ac:dyDescent="0.2">
      <c r="A316" s="71">
        <v>244</v>
      </c>
      <c r="B316" s="71" t="s">
        <v>101</v>
      </c>
      <c r="C316" s="82" t="s">
        <v>102</v>
      </c>
      <c r="D316" s="83" t="s">
        <v>15</v>
      </c>
      <c r="E316" s="84">
        <v>16.5</v>
      </c>
      <c r="F316" s="11"/>
      <c r="G316" s="57">
        <f t="shared" si="25"/>
        <v>0</v>
      </c>
    </row>
    <row r="317" spans="1:7" ht="33.75" x14ac:dyDescent="0.2">
      <c r="A317" s="71">
        <v>245</v>
      </c>
      <c r="B317" s="71" t="s">
        <v>303</v>
      </c>
      <c r="C317" s="82" t="s">
        <v>304</v>
      </c>
      <c r="D317" s="83" t="s">
        <v>15</v>
      </c>
      <c r="E317" s="84">
        <v>29.4</v>
      </c>
      <c r="F317" s="11"/>
      <c r="G317" s="57">
        <f t="shared" si="25"/>
        <v>0</v>
      </c>
    </row>
    <row r="318" spans="1:7" ht="33.75" x14ac:dyDescent="0.2">
      <c r="A318" s="71">
        <v>246</v>
      </c>
      <c r="B318" s="71" t="s">
        <v>305</v>
      </c>
      <c r="C318" s="82" t="s">
        <v>306</v>
      </c>
      <c r="D318" s="83" t="s">
        <v>15</v>
      </c>
      <c r="E318" s="84">
        <v>41.2</v>
      </c>
      <c r="F318" s="11"/>
      <c r="G318" s="57">
        <f t="shared" si="25"/>
        <v>0</v>
      </c>
    </row>
    <row r="319" spans="1:7" ht="33.75" x14ac:dyDescent="0.2">
      <c r="A319" s="71">
        <v>247</v>
      </c>
      <c r="B319" s="71" t="s">
        <v>105</v>
      </c>
      <c r="C319" s="82" t="s">
        <v>106</v>
      </c>
      <c r="D319" s="83" t="s">
        <v>15</v>
      </c>
      <c r="E319" s="84">
        <v>35.5</v>
      </c>
      <c r="F319" s="11"/>
      <c r="G319" s="57">
        <f t="shared" si="25"/>
        <v>0</v>
      </c>
    </row>
    <row r="320" spans="1:7" ht="33.75" x14ac:dyDescent="0.2">
      <c r="A320" s="71">
        <v>248</v>
      </c>
      <c r="B320" s="71" t="s">
        <v>307</v>
      </c>
      <c r="C320" s="82" t="s">
        <v>308</v>
      </c>
      <c r="D320" s="83" t="s">
        <v>15</v>
      </c>
      <c r="E320" s="84">
        <v>16.899999999999999</v>
      </c>
      <c r="F320" s="11"/>
      <c r="G320" s="57">
        <f t="shared" si="25"/>
        <v>0</v>
      </c>
    </row>
    <row r="321" spans="1:7" ht="33.75" x14ac:dyDescent="0.2">
      <c r="A321" s="71">
        <v>249</v>
      </c>
      <c r="B321" s="71" t="s">
        <v>309</v>
      </c>
      <c r="C321" s="82" t="s">
        <v>310</v>
      </c>
      <c r="D321" s="83" t="s">
        <v>15</v>
      </c>
      <c r="E321" s="84">
        <v>21.5</v>
      </c>
      <c r="F321" s="11"/>
      <c r="G321" s="57">
        <f>ROUND(E321*F321,2)</f>
        <v>0</v>
      </c>
    </row>
    <row r="322" spans="1:7" x14ac:dyDescent="0.2">
      <c r="A322" s="72"/>
      <c r="B322" s="72"/>
      <c r="C322" s="72" t="s">
        <v>109</v>
      </c>
      <c r="D322" s="72"/>
      <c r="E322" s="72"/>
      <c r="F322" s="72"/>
      <c r="G322" s="95">
        <f>SUM(G312:G321)</f>
        <v>0</v>
      </c>
    </row>
    <row r="323" spans="1:7" x14ac:dyDescent="0.2">
      <c r="A323" s="68"/>
      <c r="B323" s="68"/>
      <c r="C323" s="69" t="s">
        <v>2169</v>
      </c>
      <c r="D323" s="70"/>
      <c r="E323" s="68"/>
      <c r="F323" s="68"/>
      <c r="G323" s="68"/>
    </row>
    <row r="324" spans="1:7" ht="33.75" x14ac:dyDescent="0.2">
      <c r="A324" s="71">
        <v>250</v>
      </c>
      <c r="B324" s="71" t="s">
        <v>110</v>
      </c>
      <c r="C324" s="82" t="s">
        <v>111</v>
      </c>
      <c r="D324" s="83" t="s">
        <v>15</v>
      </c>
      <c r="E324" s="84">
        <v>279.8</v>
      </c>
      <c r="F324" s="11"/>
      <c r="G324" s="57">
        <f>ROUND(E324*F324,2)</f>
        <v>0</v>
      </c>
    </row>
    <row r="325" spans="1:7" ht="33.75" x14ac:dyDescent="0.2">
      <c r="A325" s="71">
        <v>251</v>
      </c>
      <c r="B325" s="71" t="s">
        <v>112</v>
      </c>
      <c r="C325" s="82" t="s">
        <v>113</v>
      </c>
      <c r="D325" s="83" t="s">
        <v>15</v>
      </c>
      <c r="E325" s="84">
        <v>279.8</v>
      </c>
      <c r="F325" s="11"/>
      <c r="G325" s="57">
        <f t="shared" ref="G325:G337" si="26">ROUND(E325*F325,2)</f>
        <v>0</v>
      </c>
    </row>
    <row r="326" spans="1:7" ht="33.75" x14ac:dyDescent="0.2">
      <c r="A326" s="71">
        <v>252</v>
      </c>
      <c r="B326" s="71" t="s">
        <v>114</v>
      </c>
      <c r="C326" s="82" t="s">
        <v>115</v>
      </c>
      <c r="D326" s="83" t="s">
        <v>15</v>
      </c>
      <c r="E326" s="84">
        <v>279.8</v>
      </c>
      <c r="F326" s="11"/>
      <c r="G326" s="57">
        <f t="shared" si="26"/>
        <v>0</v>
      </c>
    </row>
    <row r="327" spans="1:7" ht="33.75" x14ac:dyDescent="0.2">
      <c r="A327" s="71">
        <v>253</v>
      </c>
      <c r="B327" s="71" t="s">
        <v>110</v>
      </c>
      <c r="C327" s="82" t="s">
        <v>116</v>
      </c>
      <c r="D327" s="83" t="s">
        <v>15</v>
      </c>
      <c r="E327" s="84">
        <v>256.2</v>
      </c>
      <c r="F327" s="11"/>
      <c r="G327" s="57">
        <f t="shared" si="26"/>
        <v>0</v>
      </c>
    </row>
    <row r="328" spans="1:7" ht="33.75" x14ac:dyDescent="0.2">
      <c r="A328" s="71">
        <v>254</v>
      </c>
      <c r="B328" s="71" t="s">
        <v>112</v>
      </c>
      <c r="C328" s="82" t="s">
        <v>117</v>
      </c>
      <c r="D328" s="83" t="s">
        <v>15</v>
      </c>
      <c r="E328" s="84">
        <v>256.2</v>
      </c>
      <c r="F328" s="11"/>
      <c r="G328" s="57">
        <f t="shared" si="26"/>
        <v>0</v>
      </c>
    </row>
    <row r="329" spans="1:7" ht="33.75" x14ac:dyDescent="0.2">
      <c r="A329" s="71">
        <v>255</v>
      </c>
      <c r="B329" s="71" t="s">
        <v>118</v>
      </c>
      <c r="C329" s="82" t="s">
        <v>311</v>
      </c>
      <c r="D329" s="83" t="s">
        <v>15</v>
      </c>
      <c r="E329" s="84">
        <v>256.2</v>
      </c>
      <c r="F329" s="11"/>
      <c r="G329" s="57">
        <f t="shared" si="26"/>
        <v>0</v>
      </c>
    </row>
    <row r="330" spans="1:7" ht="33.75" x14ac:dyDescent="0.2">
      <c r="A330" s="71">
        <v>256</v>
      </c>
      <c r="B330" s="71" t="s">
        <v>120</v>
      </c>
      <c r="C330" s="82" t="s">
        <v>121</v>
      </c>
      <c r="D330" s="83" t="s">
        <v>15</v>
      </c>
      <c r="E330" s="84">
        <v>536</v>
      </c>
      <c r="F330" s="11"/>
      <c r="G330" s="57">
        <f t="shared" si="26"/>
        <v>0</v>
      </c>
    </row>
    <row r="331" spans="1:7" ht="33.75" x14ac:dyDescent="0.2">
      <c r="A331" s="71">
        <v>257</v>
      </c>
      <c r="B331" s="71" t="s">
        <v>122</v>
      </c>
      <c r="C331" s="82" t="s">
        <v>123</v>
      </c>
      <c r="D331" s="83" t="s">
        <v>75</v>
      </c>
      <c r="E331" s="84">
        <v>160.13</v>
      </c>
      <c r="F331" s="11"/>
      <c r="G331" s="57">
        <f t="shared" si="26"/>
        <v>0</v>
      </c>
    </row>
    <row r="332" spans="1:7" ht="22.5" x14ac:dyDescent="0.2">
      <c r="A332" s="71">
        <v>258</v>
      </c>
      <c r="B332" s="71" t="s">
        <v>124</v>
      </c>
      <c r="C332" s="82" t="s">
        <v>125</v>
      </c>
      <c r="D332" s="83" t="s">
        <v>15</v>
      </c>
      <c r="E332" s="84">
        <v>536</v>
      </c>
      <c r="F332" s="11"/>
      <c r="G332" s="57">
        <f t="shared" si="26"/>
        <v>0</v>
      </c>
    </row>
    <row r="333" spans="1:7" ht="22.5" x14ac:dyDescent="0.2">
      <c r="A333" s="71">
        <v>259</v>
      </c>
      <c r="B333" s="71" t="s">
        <v>126</v>
      </c>
      <c r="C333" s="82" t="s">
        <v>127</v>
      </c>
      <c r="D333" s="83" t="s">
        <v>15</v>
      </c>
      <c r="E333" s="84">
        <v>536</v>
      </c>
      <c r="F333" s="11"/>
      <c r="G333" s="57">
        <f t="shared" si="26"/>
        <v>0</v>
      </c>
    </row>
    <row r="334" spans="1:7" ht="22.5" x14ac:dyDescent="0.2">
      <c r="A334" s="71">
        <v>260</v>
      </c>
      <c r="B334" s="71" t="s">
        <v>128</v>
      </c>
      <c r="C334" s="82" t="s">
        <v>129</v>
      </c>
      <c r="D334" s="83" t="s">
        <v>15</v>
      </c>
      <c r="E334" s="84">
        <v>536</v>
      </c>
      <c r="F334" s="11"/>
      <c r="G334" s="57">
        <f t="shared" si="26"/>
        <v>0</v>
      </c>
    </row>
    <row r="335" spans="1:7" ht="33.75" x14ac:dyDescent="0.2">
      <c r="A335" s="71">
        <v>261</v>
      </c>
      <c r="B335" s="71" t="s">
        <v>130</v>
      </c>
      <c r="C335" s="82" t="s">
        <v>131</v>
      </c>
      <c r="D335" s="83" t="s">
        <v>15</v>
      </c>
      <c r="E335" s="84">
        <v>152.9</v>
      </c>
      <c r="F335" s="11"/>
      <c r="G335" s="57">
        <f t="shared" si="26"/>
        <v>0</v>
      </c>
    </row>
    <row r="336" spans="1:7" ht="33.75" x14ac:dyDescent="0.2">
      <c r="A336" s="71">
        <v>262</v>
      </c>
      <c r="B336" s="71" t="s">
        <v>133</v>
      </c>
      <c r="C336" s="97" t="s">
        <v>2600</v>
      </c>
      <c r="D336" s="83" t="s">
        <v>15</v>
      </c>
      <c r="E336" s="84">
        <v>152.9</v>
      </c>
      <c r="F336" s="11"/>
      <c r="G336" s="57">
        <f t="shared" si="26"/>
        <v>0</v>
      </c>
    </row>
    <row r="337" spans="1:7" ht="33.75" x14ac:dyDescent="0.2">
      <c r="A337" s="71">
        <v>263</v>
      </c>
      <c r="B337" s="71" t="s">
        <v>134</v>
      </c>
      <c r="C337" s="82" t="s">
        <v>135</v>
      </c>
      <c r="D337" s="83" t="s">
        <v>75</v>
      </c>
      <c r="E337" s="84">
        <v>279.8</v>
      </c>
      <c r="F337" s="11"/>
      <c r="G337" s="57">
        <f>ROUND(E337*F337,2)</f>
        <v>0</v>
      </c>
    </row>
    <row r="338" spans="1:7" x14ac:dyDescent="0.2">
      <c r="A338" s="72"/>
      <c r="B338" s="72"/>
      <c r="C338" s="72" t="s">
        <v>136</v>
      </c>
      <c r="D338" s="72"/>
      <c r="E338" s="72"/>
      <c r="F338" s="72"/>
      <c r="G338" s="95">
        <f>SUM(G324:G337)</f>
        <v>0</v>
      </c>
    </row>
    <row r="339" spans="1:7" x14ac:dyDescent="0.2">
      <c r="A339" s="68"/>
      <c r="B339" s="68"/>
      <c r="C339" s="69" t="s">
        <v>2170</v>
      </c>
      <c r="D339" s="70"/>
      <c r="E339" s="68"/>
      <c r="F339" s="68"/>
      <c r="G339" s="68"/>
    </row>
    <row r="340" spans="1:7" ht="33.75" x14ac:dyDescent="0.2">
      <c r="A340" s="71">
        <v>264</v>
      </c>
      <c r="B340" s="71" t="s">
        <v>263</v>
      </c>
      <c r="C340" s="82" t="s">
        <v>264</v>
      </c>
      <c r="D340" s="83" t="s">
        <v>15</v>
      </c>
      <c r="E340" s="84">
        <v>1666</v>
      </c>
      <c r="F340" s="11"/>
      <c r="G340" s="57">
        <f>ROUND(E340*F340,2)</f>
        <v>0</v>
      </c>
    </row>
    <row r="341" spans="1:7" ht="33.75" x14ac:dyDescent="0.2">
      <c r="A341" s="71">
        <v>265</v>
      </c>
      <c r="B341" s="71" t="s">
        <v>312</v>
      </c>
      <c r="C341" s="82" t="s">
        <v>313</v>
      </c>
      <c r="D341" s="83" t="s">
        <v>15</v>
      </c>
      <c r="E341" s="84">
        <v>82</v>
      </c>
      <c r="F341" s="11"/>
      <c r="G341" s="57">
        <f t="shared" ref="G341:G348" si="27">ROUND(E341*F341,2)</f>
        <v>0</v>
      </c>
    </row>
    <row r="342" spans="1:7" ht="33.75" x14ac:dyDescent="0.2">
      <c r="A342" s="71">
        <v>266</v>
      </c>
      <c r="B342" s="71" t="s">
        <v>141</v>
      </c>
      <c r="C342" s="82" t="s">
        <v>142</v>
      </c>
      <c r="D342" s="83" t="s">
        <v>15</v>
      </c>
      <c r="E342" s="84">
        <v>1748</v>
      </c>
      <c r="F342" s="11"/>
      <c r="G342" s="57">
        <f t="shared" si="27"/>
        <v>0</v>
      </c>
    </row>
    <row r="343" spans="1:7" ht="33.75" x14ac:dyDescent="0.2">
      <c r="A343" s="71">
        <v>267</v>
      </c>
      <c r="B343" s="71" t="s">
        <v>143</v>
      </c>
      <c r="C343" s="82" t="s">
        <v>144</v>
      </c>
      <c r="D343" s="83" t="s">
        <v>15</v>
      </c>
      <c r="E343" s="84">
        <v>283.2</v>
      </c>
      <c r="F343" s="11"/>
      <c r="G343" s="57">
        <f t="shared" si="27"/>
        <v>0</v>
      </c>
    </row>
    <row r="344" spans="1:7" ht="22.5" x14ac:dyDescent="0.2">
      <c r="A344" s="71">
        <v>268</v>
      </c>
      <c r="B344" s="71" t="s">
        <v>145</v>
      </c>
      <c r="C344" s="82" t="s">
        <v>146</v>
      </c>
      <c r="D344" s="83" t="s">
        <v>15</v>
      </c>
      <c r="E344" s="84">
        <v>172</v>
      </c>
      <c r="F344" s="11"/>
      <c r="G344" s="57">
        <f t="shared" si="27"/>
        <v>0</v>
      </c>
    </row>
    <row r="345" spans="1:7" ht="22.5" x14ac:dyDescent="0.2">
      <c r="A345" s="71">
        <v>269</v>
      </c>
      <c r="B345" s="71" t="s">
        <v>147</v>
      </c>
      <c r="C345" s="82" t="s">
        <v>148</v>
      </c>
      <c r="D345" s="83" t="s">
        <v>15</v>
      </c>
      <c r="E345" s="84">
        <v>172</v>
      </c>
      <c r="F345" s="11"/>
      <c r="G345" s="57">
        <f t="shared" si="27"/>
        <v>0</v>
      </c>
    </row>
    <row r="346" spans="1:7" ht="22.5" x14ac:dyDescent="0.2">
      <c r="A346" s="71">
        <v>270</v>
      </c>
      <c r="B346" s="71" t="s">
        <v>149</v>
      </c>
      <c r="C346" s="82" t="s">
        <v>150</v>
      </c>
      <c r="D346" s="83" t="s">
        <v>15</v>
      </c>
      <c r="E346" s="84">
        <v>172</v>
      </c>
      <c r="F346" s="11"/>
      <c r="G346" s="57">
        <f t="shared" si="27"/>
        <v>0</v>
      </c>
    </row>
    <row r="347" spans="1:7" ht="33.75" x14ac:dyDescent="0.2">
      <c r="A347" s="71">
        <v>271</v>
      </c>
      <c r="B347" s="71" t="s">
        <v>151</v>
      </c>
      <c r="C347" s="82" t="s">
        <v>152</v>
      </c>
      <c r="D347" s="83" t="s">
        <v>75</v>
      </c>
      <c r="E347" s="84">
        <v>172</v>
      </c>
      <c r="F347" s="11"/>
      <c r="G347" s="57">
        <f t="shared" si="27"/>
        <v>0</v>
      </c>
    </row>
    <row r="348" spans="1:7" ht="33.75" x14ac:dyDescent="0.2">
      <c r="A348" s="71">
        <v>272</v>
      </c>
      <c r="B348" s="71" t="s">
        <v>153</v>
      </c>
      <c r="C348" s="82" t="s">
        <v>154</v>
      </c>
      <c r="D348" s="83" t="s">
        <v>15</v>
      </c>
      <c r="E348" s="84">
        <v>1859.2</v>
      </c>
      <c r="F348" s="11"/>
      <c r="G348" s="57">
        <f>ROUND(E348*F348,2)</f>
        <v>0</v>
      </c>
    </row>
    <row r="349" spans="1:7" x14ac:dyDescent="0.2">
      <c r="A349" s="72"/>
      <c r="B349" s="72"/>
      <c r="C349" s="72" t="s">
        <v>155</v>
      </c>
      <c r="D349" s="72"/>
      <c r="E349" s="72"/>
      <c r="F349" s="72"/>
      <c r="G349" s="95">
        <f>SUM(G340:G348)</f>
        <v>0</v>
      </c>
    </row>
    <row r="350" spans="1:7" x14ac:dyDescent="0.2">
      <c r="A350" s="68"/>
      <c r="B350" s="68"/>
      <c r="C350" s="69" t="s">
        <v>2171</v>
      </c>
      <c r="D350" s="70"/>
      <c r="E350" s="68"/>
      <c r="F350" s="68"/>
      <c r="G350" s="68"/>
    </row>
    <row r="351" spans="1:7" ht="33.75" x14ac:dyDescent="0.2">
      <c r="A351" s="71">
        <v>273</v>
      </c>
      <c r="B351" s="71" t="s">
        <v>156</v>
      </c>
      <c r="C351" s="82" t="s">
        <v>157</v>
      </c>
      <c r="D351" s="83" t="s">
        <v>15</v>
      </c>
      <c r="E351" s="84">
        <v>321.60000000000002</v>
      </c>
      <c r="F351" s="11"/>
      <c r="G351" s="57">
        <f>ROUND(E351*F351,2)</f>
        <v>0</v>
      </c>
    </row>
    <row r="352" spans="1:7" ht="33.75" x14ac:dyDescent="0.2">
      <c r="A352" s="71">
        <v>274</v>
      </c>
      <c r="B352" s="71" t="s">
        <v>156</v>
      </c>
      <c r="C352" s="82" t="s">
        <v>314</v>
      </c>
      <c r="D352" s="83" t="s">
        <v>15</v>
      </c>
      <c r="E352" s="84">
        <v>15</v>
      </c>
      <c r="F352" s="11"/>
      <c r="G352" s="57">
        <f t="shared" ref="G352:G353" si="28">ROUND(E352*F352,2)</f>
        <v>0</v>
      </c>
    </row>
    <row r="353" spans="1:7" ht="33.75" x14ac:dyDescent="0.2">
      <c r="A353" s="71">
        <v>275</v>
      </c>
      <c r="B353" s="71" t="s">
        <v>158</v>
      </c>
      <c r="C353" s="82" t="s">
        <v>159</v>
      </c>
      <c r="D353" s="83" t="s">
        <v>14</v>
      </c>
      <c r="E353" s="84">
        <v>17</v>
      </c>
      <c r="F353" s="11"/>
      <c r="G353" s="57">
        <f>ROUND(E353*F353,2)</f>
        <v>0</v>
      </c>
    </row>
    <row r="354" spans="1:7" x14ac:dyDescent="0.2">
      <c r="A354" s="72"/>
      <c r="B354" s="72"/>
      <c r="C354" s="72" t="s">
        <v>160</v>
      </c>
      <c r="D354" s="72"/>
      <c r="E354" s="72"/>
      <c r="F354" s="72"/>
      <c r="G354" s="95">
        <f>SUM(G351:G353)</f>
        <v>0</v>
      </c>
    </row>
    <row r="355" spans="1:7" x14ac:dyDescent="0.2">
      <c r="A355" s="68"/>
      <c r="B355" s="68"/>
      <c r="C355" s="69" t="s">
        <v>2172</v>
      </c>
      <c r="D355" s="70"/>
      <c r="E355" s="68"/>
      <c r="F355" s="68"/>
      <c r="G355" s="68"/>
    </row>
    <row r="356" spans="1:7" ht="22.5" x14ac:dyDescent="0.2">
      <c r="A356" s="71">
        <v>276</v>
      </c>
      <c r="B356" s="71" t="s">
        <v>161</v>
      </c>
      <c r="C356" s="82" t="s">
        <v>162</v>
      </c>
      <c r="D356" s="83" t="s">
        <v>75</v>
      </c>
      <c r="E356" s="84">
        <v>12.3</v>
      </c>
      <c r="F356" s="11"/>
      <c r="G356" s="57">
        <f>ROUND(E356*F356,2)</f>
        <v>0</v>
      </c>
    </row>
    <row r="357" spans="1:7" ht="22.5" x14ac:dyDescent="0.2">
      <c r="A357" s="71">
        <v>277</v>
      </c>
      <c r="B357" s="71" t="s">
        <v>169</v>
      </c>
      <c r="C357" s="82" t="s">
        <v>315</v>
      </c>
      <c r="D357" s="83" t="s">
        <v>75</v>
      </c>
      <c r="E357" s="84">
        <v>10.7</v>
      </c>
      <c r="F357" s="11"/>
      <c r="G357" s="57">
        <f t="shared" ref="G357:G364" si="29">ROUND(E357*F357,2)</f>
        <v>0</v>
      </c>
    </row>
    <row r="358" spans="1:7" ht="22.5" x14ac:dyDescent="0.2">
      <c r="A358" s="71">
        <v>278</v>
      </c>
      <c r="B358" s="71" t="s">
        <v>171</v>
      </c>
      <c r="C358" s="82" t="s">
        <v>316</v>
      </c>
      <c r="D358" s="83" t="s">
        <v>75</v>
      </c>
      <c r="E358" s="84">
        <v>5.8</v>
      </c>
      <c r="F358" s="11"/>
      <c r="G358" s="57">
        <f t="shared" si="29"/>
        <v>0</v>
      </c>
    </row>
    <row r="359" spans="1:7" ht="33.75" x14ac:dyDescent="0.2">
      <c r="A359" s="71">
        <v>279</v>
      </c>
      <c r="B359" s="71" t="s">
        <v>173</v>
      </c>
      <c r="C359" s="82" t="s">
        <v>174</v>
      </c>
      <c r="D359" s="83" t="s">
        <v>15</v>
      </c>
      <c r="E359" s="84">
        <v>0.96</v>
      </c>
      <c r="F359" s="11"/>
      <c r="G359" s="57">
        <f t="shared" si="29"/>
        <v>0</v>
      </c>
    </row>
    <row r="360" spans="1:7" ht="22.5" x14ac:dyDescent="0.2">
      <c r="A360" s="71">
        <v>280</v>
      </c>
      <c r="B360" s="71" t="s">
        <v>175</v>
      </c>
      <c r="C360" s="82" t="s">
        <v>176</v>
      </c>
      <c r="D360" s="83" t="s">
        <v>15</v>
      </c>
      <c r="E360" s="121">
        <v>60.3</v>
      </c>
      <c r="F360" s="11"/>
      <c r="G360" s="57">
        <f t="shared" si="29"/>
        <v>0</v>
      </c>
    </row>
    <row r="361" spans="1:7" ht="33.75" x14ac:dyDescent="0.2">
      <c r="A361" s="71">
        <v>281</v>
      </c>
      <c r="B361" s="71" t="s">
        <v>265</v>
      </c>
      <c r="C361" s="82" t="s">
        <v>266</v>
      </c>
      <c r="D361" s="83" t="s">
        <v>15</v>
      </c>
      <c r="E361" s="121">
        <v>60.3</v>
      </c>
      <c r="F361" s="11"/>
      <c r="G361" s="57">
        <f t="shared" si="29"/>
        <v>0</v>
      </c>
    </row>
    <row r="362" spans="1:7" ht="33.75" x14ac:dyDescent="0.2">
      <c r="A362" s="71">
        <v>282</v>
      </c>
      <c r="B362" s="71" t="s">
        <v>317</v>
      </c>
      <c r="C362" s="82" t="s">
        <v>318</v>
      </c>
      <c r="D362" s="83" t="s">
        <v>75</v>
      </c>
      <c r="E362" s="121">
        <v>37.6</v>
      </c>
      <c r="F362" s="11"/>
      <c r="G362" s="57">
        <f t="shared" si="29"/>
        <v>0</v>
      </c>
    </row>
    <row r="363" spans="1:7" ht="33.75" x14ac:dyDescent="0.2">
      <c r="A363" s="71">
        <v>283</v>
      </c>
      <c r="B363" s="71" t="s">
        <v>273</v>
      </c>
      <c r="C363" s="82" t="s">
        <v>319</v>
      </c>
      <c r="D363" s="83" t="s">
        <v>75</v>
      </c>
      <c r="E363" s="84">
        <v>61.6</v>
      </c>
      <c r="F363" s="11"/>
      <c r="G363" s="57">
        <f t="shared" si="29"/>
        <v>0</v>
      </c>
    </row>
    <row r="364" spans="1:7" ht="22.5" x14ac:dyDescent="0.2">
      <c r="A364" s="71">
        <v>284</v>
      </c>
      <c r="B364" s="71" t="s">
        <v>275</v>
      </c>
      <c r="C364" s="82" t="s">
        <v>276</v>
      </c>
      <c r="D364" s="83" t="s">
        <v>75</v>
      </c>
      <c r="E364" s="84">
        <v>5.4</v>
      </c>
      <c r="F364" s="11"/>
      <c r="G364" s="57">
        <f t="shared" si="29"/>
        <v>0</v>
      </c>
    </row>
    <row r="365" spans="1:7" x14ac:dyDescent="0.2">
      <c r="A365" s="72"/>
      <c r="B365" s="72"/>
      <c r="C365" s="72" t="s">
        <v>182</v>
      </c>
      <c r="D365" s="72"/>
      <c r="E365" s="72"/>
      <c r="F365" s="72"/>
      <c r="G365" s="95">
        <f>SUM(G356:G364)</f>
        <v>0</v>
      </c>
    </row>
    <row r="366" spans="1:7" x14ac:dyDescent="0.2">
      <c r="A366" s="68"/>
      <c r="B366" s="68"/>
      <c r="C366" s="69" t="s">
        <v>2173</v>
      </c>
      <c r="D366" s="70"/>
      <c r="E366" s="68"/>
      <c r="F366" s="68"/>
      <c r="G366" s="68"/>
    </row>
    <row r="367" spans="1:7" ht="33.75" x14ac:dyDescent="0.2">
      <c r="A367" s="71">
        <v>285</v>
      </c>
      <c r="B367" s="71" t="s">
        <v>183</v>
      </c>
      <c r="C367" s="82" t="s">
        <v>184</v>
      </c>
      <c r="D367" s="83" t="s">
        <v>14</v>
      </c>
      <c r="E367" s="84">
        <v>12</v>
      </c>
      <c r="F367" s="11"/>
      <c r="G367" s="57">
        <f>ROUND(E367*F367,2)</f>
        <v>0</v>
      </c>
    </row>
    <row r="368" spans="1:7" ht="33.75" x14ac:dyDescent="0.2">
      <c r="A368" s="71">
        <v>286</v>
      </c>
      <c r="B368" s="71" t="s">
        <v>185</v>
      </c>
      <c r="C368" s="82" t="s">
        <v>186</v>
      </c>
      <c r="D368" s="83" t="s">
        <v>14</v>
      </c>
      <c r="E368" s="84">
        <v>2</v>
      </c>
      <c r="F368" s="11"/>
      <c r="G368" s="57">
        <f t="shared" ref="G368:G380" si="30">ROUND(E368*F368,2)</f>
        <v>0</v>
      </c>
    </row>
    <row r="369" spans="1:7" ht="33.75" x14ac:dyDescent="0.2">
      <c r="A369" s="71">
        <v>287</v>
      </c>
      <c r="B369" s="71" t="s">
        <v>188</v>
      </c>
      <c r="C369" s="82" t="s">
        <v>190</v>
      </c>
      <c r="D369" s="83" t="s">
        <v>14</v>
      </c>
      <c r="E369" s="84">
        <v>7</v>
      </c>
      <c r="F369" s="11"/>
      <c r="G369" s="57">
        <f t="shared" si="30"/>
        <v>0</v>
      </c>
    </row>
    <row r="370" spans="1:7" ht="33.75" x14ac:dyDescent="0.2">
      <c r="A370" s="71">
        <v>288</v>
      </c>
      <c r="B370" s="71" t="s">
        <v>191</v>
      </c>
      <c r="C370" s="82" t="s">
        <v>192</v>
      </c>
      <c r="D370" s="83" t="s">
        <v>14</v>
      </c>
      <c r="E370" s="84">
        <v>5</v>
      </c>
      <c r="F370" s="11"/>
      <c r="G370" s="57">
        <f t="shared" si="30"/>
        <v>0</v>
      </c>
    </row>
    <row r="371" spans="1:7" ht="33.75" x14ac:dyDescent="0.2">
      <c r="A371" s="71">
        <v>289</v>
      </c>
      <c r="B371" s="71" t="s">
        <v>320</v>
      </c>
      <c r="C371" s="82" t="s">
        <v>321</v>
      </c>
      <c r="D371" s="83" t="s">
        <v>14</v>
      </c>
      <c r="E371" s="84">
        <v>6</v>
      </c>
      <c r="F371" s="11"/>
      <c r="G371" s="57">
        <f t="shared" si="30"/>
        <v>0</v>
      </c>
    </row>
    <row r="372" spans="1:7" ht="33.75" x14ac:dyDescent="0.2">
      <c r="A372" s="71">
        <v>290</v>
      </c>
      <c r="B372" s="71" t="s">
        <v>215</v>
      </c>
      <c r="C372" s="82" t="s">
        <v>217</v>
      </c>
      <c r="D372" s="83" t="s">
        <v>14</v>
      </c>
      <c r="E372" s="84">
        <v>1</v>
      </c>
      <c r="F372" s="11"/>
      <c r="G372" s="57">
        <f t="shared" si="30"/>
        <v>0</v>
      </c>
    </row>
    <row r="373" spans="1:7" ht="33.75" x14ac:dyDescent="0.2">
      <c r="A373" s="71">
        <v>291</v>
      </c>
      <c r="B373" s="71" t="s">
        <v>193</v>
      </c>
      <c r="C373" s="82" t="s">
        <v>194</v>
      </c>
      <c r="D373" s="83" t="s">
        <v>14</v>
      </c>
      <c r="E373" s="84">
        <v>12</v>
      </c>
      <c r="F373" s="11"/>
      <c r="G373" s="57">
        <f t="shared" si="30"/>
        <v>0</v>
      </c>
    </row>
    <row r="374" spans="1:7" ht="33.75" x14ac:dyDescent="0.2">
      <c r="A374" s="71">
        <v>292</v>
      </c>
      <c r="B374" s="71" t="s">
        <v>193</v>
      </c>
      <c r="C374" s="82" t="s">
        <v>196</v>
      </c>
      <c r="D374" s="83" t="s">
        <v>14</v>
      </c>
      <c r="E374" s="84">
        <v>12</v>
      </c>
      <c r="F374" s="11"/>
      <c r="G374" s="57">
        <f t="shared" si="30"/>
        <v>0</v>
      </c>
    </row>
    <row r="375" spans="1:7" ht="33.75" x14ac:dyDescent="0.2">
      <c r="A375" s="71">
        <v>293</v>
      </c>
      <c r="B375" s="71" t="s">
        <v>193</v>
      </c>
      <c r="C375" s="82" t="s">
        <v>197</v>
      </c>
      <c r="D375" s="83" t="s">
        <v>14</v>
      </c>
      <c r="E375" s="84">
        <v>12</v>
      </c>
      <c r="F375" s="11"/>
      <c r="G375" s="57">
        <f t="shared" si="30"/>
        <v>0</v>
      </c>
    </row>
    <row r="376" spans="1:7" ht="33.75" x14ac:dyDescent="0.2">
      <c r="A376" s="71">
        <v>294</v>
      </c>
      <c r="B376" s="71" t="s">
        <v>193</v>
      </c>
      <c r="C376" s="82" t="s">
        <v>198</v>
      </c>
      <c r="D376" s="83" t="s">
        <v>14</v>
      </c>
      <c r="E376" s="84">
        <v>7</v>
      </c>
      <c r="F376" s="11"/>
      <c r="G376" s="57">
        <f t="shared" si="30"/>
        <v>0</v>
      </c>
    </row>
    <row r="377" spans="1:7" ht="33.75" x14ac:dyDescent="0.2">
      <c r="A377" s="71">
        <v>295</v>
      </c>
      <c r="B377" s="71" t="s">
        <v>199</v>
      </c>
      <c r="C377" s="82" t="s">
        <v>200</v>
      </c>
      <c r="D377" s="83" t="s">
        <v>14</v>
      </c>
      <c r="E377" s="84">
        <v>7</v>
      </c>
      <c r="F377" s="11"/>
      <c r="G377" s="57">
        <f>ROUND(E377*F377,2)</f>
        <v>0</v>
      </c>
    </row>
    <row r="378" spans="1:7" ht="33.75" x14ac:dyDescent="0.2">
      <c r="A378" s="71">
        <v>296</v>
      </c>
      <c r="B378" s="71" t="s">
        <v>199</v>
      </c>
      <c r="C378" s="82" t="s">
        <v>201</v>
      </c>
      <c r="D378" s="83" t="s">
        <v>14</v>
      </c>
      <c r="E378" s="84">
        <v>7</v>
      </c>
      <c r="F378" s="11"/>
      <c r="G378" s="57">
        <f>ROUND(E378*F378,2)</f>
        <v>0</v>
      </c>
    </row>
    <row r="379" spans="1:7" ht="33.75" x14ac:dyDescent="0.2">
      <c r="A379" s="71">
        <v>297</v>
      </c>
      <c r="B379" s="71" t="s">
        <v>193</v>
      </c>
      <c r="C379" s="82" t="s">
        <v>202</v>
      </c>
      <c r="D379" s="83" t="s">
        <v>14</v>
      </c>
      <c r="E379" s="84">
        <v>5</v>
      </c>
      <c r="F379" s="11"/>
      <c r="G379" s="57">
        <f t="shared" si="30"/>
        <v>0</v>
      </c>
    </row>
    <row r="380" spans="1:7" ht="22.5" x14ac:dyDescent="0.2">
      <c r="A380" s="71">
        <v>298</v>
      </c>
      <c r="B380" s="71" t="s">
        <v>322</v>
      </c>
      <c r="C380" s="82" t="s">
        <v>323</v>
      </c>
      <c r="D380" s="83" t="s">
        <v>14</v>
      </c>
      <c r="E380" s="84">
        <v>6</v>
      </c>
      <c r="F380" s="11"/>
      <c r="G380" s="57">
        <f t="shared" si="30"/>
        <v>0</v>
      </c>
    </row>
    <row r="381" spans="1:7" x14ac:dyDescent="0.2">
      <c r="A381" s="72"/>
      <c r="B381" s="72"/>
      <c r="C381" s="72" t="s">
        <v>206</v>
      </c>
      <c r="D381" s="72"/>
      <c r="E381" s="72"/>
      <c r="F381" s="72"/>
      <c r="G381" s="95">
        <f>SUM(G367:G380)</f>
        <v>0</v>
      </c>
    </row>
    <row r="382" spans="1:7" x14ac:dyDescent="0.2">
      <c r="A382" s="68"/>
      <c r="B382" s="68"/>
      <c r="C382" s="69" t="s">
        <v>2174</v>
      </c>
      <c r="D382" s="70"/>
      <c r="E382" s="68"/>
      <c r="F382" s="68"/>
      <c r="G382" s="68"/>
    </row>
    <row r="383" spans="1:7" ht="22.5" x14ac:dyDescent="0.2">
      <c r="A383" s="103">
        <v>299</v>
      </c>
      <c r="B383" s="103" t="s">
        <v>218</v>
      </c>
      <c r="C383" s="97" t="s">
        <v>2697</v>
      </c>
      <c r="D383" s="83" t="s">
        <v>15</v>
      </c>
      <c r="E383" s="84">
        <v>4.95</v>
      </c>
      <c r="F383" s="11"/>
      <c r="G383" s="57">
        <f>ROUND(E383*F383,2)</f>
        <v>0</v>
      </c>
    </row>
    <row r="384" spans="1:7" ht="22.5" x14ac:dyDescent="0.2">
      <c r="A384" s="103" t="s">
        <v>2673</v>
      </c>
      <c r="B384" s="103" t="s">
        <v>209</v>
      </c>
      <c r="C384" s="97" t="s">
        <v>210</v>
      </c>
      <c r="D384" s="108" t="s">
        <v>2355</v>
      </c>
      <c r="E384" s="98">
        <v>8.34</v>
      </c>
      <c r="F384" s="29"/>
      <c r="G384" s="115">
        <f>ROUND(E384*F384,2)</f>
        <v>0</v>
      </c>
    </row>
    <row r="385" spans="1:7" ht="33.75" x14ac:dyDescent="0.2">
      <c r="A385" s="103" t="s">
        <v>2674</v>
      </c>
      <c r="B385" s="103" t="s">
        <v>213</v>
      </c>
      <c r="C385" s="97" t="s">
        <v>214</v>
      </c>
      <c r="D385" s="108" t="s">
        <v>75</v>
      </c>
      <c r="E385" s="98">
        <v>8.34</v>
      </c>
      <c r="F385" s="29"/>
      <c r="G385" s="115">
        <f>ROUND(E385*F385,2)</f>
        <v>0</v>
      </c>
    </row>
    <row r="386" spans="1:7" x14ac:dyDescent="0.2">
      <c r="A386" s="72"/>
      <c r="B386" s="72"/>
      <c r="C386" s="72" t="s">
        <v>220</v>
      </c>
      <c r="D386" s="72"/>
      <c r="E386" s="72"/>
      <c r="F386" s="72"/>
      <c r="G386" s="95">
        <f>SUM(G383:G385)</f>
        <v>0</v>
      </c>
    </row>
    <row r="387" spans="1:7" x14ac:dyDescent="0.2">
      <c r="A387" s="68"/>
      <c r="B387" s="68"/>
      <c r="C387" s="69" t="s">
        <v>2175</v>
      </c>
      <c r="D387" s="70"/>
      <c r="E387" s="68"/>
      <c r="F387" s="68"/>
      <c r="G387" s="68"/>
    </row>
    <row r="388" spans="1:7" ht="33.75" x14ac:dyDescent="0.2">
      <c r="A388" s="71">
        <v>300</v>
      </c>
      <c r="B388" s="71" t="s">
        <v>221</v>
      </c>
      <c r="C388" s="82" t="s">
        <v>222</v>
      </c>
      <c r="D388" s="83" t="s">
        <v>15</v>
      </c>
      <c r="E388" s="84">
        <v>510.6</v>
      </c>
      <c r="F388" s="11"/>
      <c r="G388" s="57">
        <f>ROUND(E388*F388,2)</f>
        <v>0</v>
      </c>
    </row>
    <row r="389" spans="1:7" ht="33.75" x14ac:dyDescent="0.2">
      <c r="A389" s="71">
        <v>301</v>
      </c>
      <c r="B389" s="71" t="s">
        <v>227</v>
      </c>
      <c r="C389" s="82" t="s">
        <v>228</v>
      </c>
      <c r="D389" s="83" t="s">
        <v>15</v>
      </c>
      <c r="E389" s="84">
        <v>2031.2</v>
      </c>
      <c r="F389" s="11"/>
      <c r="G389" s="57">
        <f t="shared" ref="G389:G392" si="31">ROUND(E389*F389,2)</f>
        <v>0</v>
      </c>
    </row>
    <row r="390" spans="1:7" ht="33.75" x14ac:dyDescent="0.2">
      <c r="A390" s="71">
        <v>302</v>
      </c>
      <c r="B390" s="71" t="s">
        <v>229</v>
      </c>
      <c r="C390" s="82" t="s">
        <v>230</v>
      </c>
      <c r="D390" s="83" t="s">
        <v>15</v>
      </c>
      <c r="E390" s="84">
        <v>336.6</v>
      </c>
      <c r="F390" s="11"/>
      <c r="G390" s="57">
        <f t="shared" si="31"/>
        <v>0</v>
      </c>
    </row>
    <row r="391" spans="1:7" ht="22.5" x14ac:dyDescent="0.2">
      <c r="A391" s="71">
        <v>303</v>
      </c>
      <c r="B391" s="71" t="s">
        <v>231</v>
      </c>
      <c r="C391" s="82" t="s">
        <v>232</v>
      </c>
      <c r="D391" s="83" t="s">
        <v>204</v>
      </c>
      <c r="E391" s="84">
        <v>1</v>
      </c>
      <c r="F391" s="11"/>
      <c r="G391" s="57">
        <f t="shared" si="31"/>
        <v>0</v>
      </c>
    </row>
    <row r="392" spans="1:7" ht="22.5" x14ac:dyDescent="0.2">
      <c r="A392" s="71">
        <v>304</v>
      </c>
      <c r="B392" s="71" t="s">
        <v>231</v>
      </c>
      <c r="C392" s="82" t="s">
        <v>232</v>
      </c>
      <c r="D392" s="83" t="s">
        <v>204</v>
      </c>
      <c r="E392" s="84">
        <v>1</v>
      </c>
      <c r="F392" s="11"/>
      <c r="G392" s="57">
        <f>ROUND(E392*F392,2)</f>
        <v>0</v>
      </c>
    </row>
    <row r="393" spans="1:7" x14ac:dyDescent="0.2">
      <c r="A393" s="72"/>
      <c r="B393" s="72"/>
      <c r="C393" s="72" t="s">
        <v>233</v>
      </c>
      <c r="D393" s="72"/>
      <c r="E393" s="72"/>
      <c r="F393" s="72"/>
      <c r="G393" s="95">
        <f>SUM(G388:G392)</f>
        <v>0</v>
      </c>
    </row>
    <row r="394" spans="1:7" x14ac:dyDescent="0.2">
      <c r="A394" s="72"/>
      <c r="B394" s="72"/>
      <c r="C394" s="114" t="s">
        <v>324</v>
      </c>
      <c r="D394" s="72"/>
      <c r="E394" s="72"/>
      <c r="F394" s="72"/>
      <c r="G394" s="95">
        <f>SUM(G272+G286+G297+G310+G322+G338+G349+G354+G365+G381+G386+G393)</f>
        <v>0</v>
      </c>
    </row>
    <row r="395" spans="1:7" x14ac:dyDescent="0.2">
      <c r="A395" s="68"/>
      <c r="B395" s="68"/>
      <c r="C395" s="69" t="s">
        <v>2176</v>
      </c>
      <c r="D395" s="70"/>
      <c r="E395" s="68"/>
      <c r="F395" s="68"/>
      <c r="G395" s="68"/>
    </row>
    <row r="396" spans="1:7" x14ac:dyDescent="0.2">
      <c r="A396" s="68"/>
      <c r="B396" s="68"/>
      <c r="C396" s="69" t="s">
        <v>2177</v>
      </c>
      <c r="D396" s="70"/>
      <c r="E396" s="68"/>
      <c r="F396" s="68"/>
      <c r="G396" s="68"/>
    </row>
    <row r="397" spans="1:7" ht="33.75" x14ac:dyDescent="0.2">
      <c r="A397" s="71">
        <v>305</v>
      </c>
      <c r="B397" s="71" t="s">
        <v>325</v>
      </c>
      <c r="C397" s="82" t="s">
        <v>326</v>
      </c>
      <c r="D397" s="83" t="s">
        <v>15</v>
      </c>
      <c r="E397" s="84">
        <v>74.599999999999994</v>
      </c>
      <c r="F397" s="11"/>
      <c r="G397" s="57">
        <f>ROUND(E397*F397,2)</f>
        <v>0</v>
      </c>
    </row>
    <row r="398" spans="1:7" ht="33.75" x14ac:dyDescent="0.2">
      <c r="A398" s="71">
        <v>306</v>
      </c>
      <c r="B398" s="71" t="s">
        <v>254</v>
      </c>
      <c r="C398" s="82" t="s">
        <v>327</v>
      </c>
      <c r="D398" s="83" t="s">
        <v>15</v>
      </c>
      <c r="E398" s="84">
        <v>30.3</v>
      </c>
      <c r="F398" s="11"/>
      <c r="G398" s="57">
        <f t="shared" ref="G398:G408" si="32">ROUND(E398*F398,2)</f>
        <v>0</v>
      </c>
    </row>
    <row r="399" spans="1:7" ht="33.75" x14ac:dyDescent="0.2">
      <c r="A399" s="71">
        <v>307</v>
      </c>
      <c r="B399" s="71" t="s">
        <v>238</v>
      </c>
      <c r="C399" s="82" t="s">
        <v>239</v>
      </c>
      <c r="D399" s="83" t="s">
        <v>15</v>
      </c>
      <c r="E399" s="84">
        <v>104.9</v>
      </c>
      <c r="F399" s="11"/>
      <c r="G399" s="57">
        <f t="shared" si="32"/>
        <v>0</v>
      </c>
    </row>
    <row r="400" spans="1:7" ht="33.75" x14ac:dyDescent="0.2">
      <c r="A400" s="71">
        <v>308</v>
      </c>
      <c r="B400" s="71" t="s">
        <v>240</v>
      </c>
      <c r="C400" s="82" t="s">
        <v>241</v>
      </c>
      <c r="D400" s="83" t="s">
        <v>15</v>
      </c>
      <c r="E400" s="84">
        <v>104.9</v>
      </c>
      <c r="F400" s="11"/>
      <c r="G400" s="57">
        <f t="shared" si="32"/>
        <v>0</v>
      </c>
    </row>
    <row r="401" spans="1:7" ht="33.75" x14ac:dyDescent="0.2">
      <c r="A401" s="71">
        <v>309</v>
      </c>
      <c r="B401" s="71" t="s">
        <v>130</v>
      </c>
      <c r="C401" s="82" t="s">
        <v>131</v>
      </c>
      <c r="D401" s="83" t="s">
        <v>15</v>
      </c>
      <c r="E401" s="84">
        <v>23.6</v>
      </c>
      <c r="F401" s="11"/>
      <c r="G401" s="57">
        <f t="shared" si="32"/>
        <v>0</v>
      </c>
    </row>
    <row r="402" spans="1:7" ht="33.75" x14ac:dyDescent="0.2">
      <c r="A402" s="71">
        <v>310</v>
      </c>
      <c r="B402" s="71" t="s">
        <v>262</v>
      </c>
      <c r="C402" s="97" t="s">
        <v>2599</v>
      </c>
      <c r="D402" s="83" t="s">
        <v>15</v>
      </c>
      <c r="E402" s="84">
        <v>23.6</v>
      </c>
      <c r="F402" s="11"/>
      <c r="G402" s="57">
        <f t="shared" si="32"/>
        <v>0</v>
      </c>
    </row>
    <row r="403" spans="1:7" ht="33.75" x14ac:dyDescent="0.2">
      <c r="A403" s="71">
        <v>311</v>
      </c>
      <c r="B403" s="71" t="s">
        <v>328</v>
      </c>
      <c r="C403" s="82" t="s">
        <v>329</v>
      </c>
      <c r="D403" s="83" t="s">
        <v>75</v>
      </c>
      <c r="E403" s="84">
        <v>10</v>
      </c>
      <c r="F403" s="11"/>
      <c r="G403" s="57">
        <f t="shared" si="32"/>
        <v>0</v>
      </c>
    </row>
    <row r="404" spans="1:7" ht="33.75" x14ac:dyDescent="0.2">
      <c r="A404" s="71">
        <v>312</v>
      </c>
      <c r="B404" s="71" t="s">
        <v>330</v>
      </c>
      <c r="C404" s="82" t="s">
        <v>331</v>
      </c>
      <c r="D404" s="83" t="s">
        <v>75</v>
      </c>
      <c r="E404" s="84">
        <v>7.3</v>
      </c>
      <c r="F404" s="11"/>
      <c r="G404" s="57">
        <f>ROUND(E404*F404,2)</f>
        <v>0</v>
      </c>
    </row>
    <row r="405" spans="1:7" ht="33.75" x14ac:dyDescent="0.2">
      <c r="A405" s="71">
        <v>313</v>
      </c>
      <c r="B405" s="71" t="s">
        <v>299</v>
      </c>
      <c r="C405" s="82" t="s">
        <v>332</v>
      </c>
      <c r="D405" s="83" t="s">
        <v>15</v>
      </c>
      <c r="E405" s="84">
        <v>4.42</v>
      </c>
      <c r="F405" s="11"/>
      <c r="G405" s="57">
        <f t="shared" si="32"/>
        <v>0</v>
      </c>
    </row>
    <row r="406" spans="1:7" ht="33.75" x14ac:dyDescent="0.2">
      <c r="A406" s="71">
        <v>314</v>
      </c>
      <c r="B406" s="71" t="s">
        <v>51</v>
      </c>
      <c r="C406" s="82" t="s">
        <v>52</v>
      </c>
      <c r="D406" s="83" t="s">
        <v>14</v>
      </c>
      <c r="E406" s="84">
        <v>1</v>
      </c>
      <c r="F406" s="11"/>
      <c r="G406" s="57">
        <f t="shared" si="32"/>
        <v>0</v>
      </c>
    </row>
    <row r="407" spans="1:7" ht="33.75" x14ac:dyDescent="0.2">
      <c r="A407" s="71">
        <v>315</v>
      </c>
      <c r="B407" s="71" t="s">
        <v>53</v>
      </c>
      <c r="C407" s="82" t="s">
        <v>54</v>
      </c>
      <c r="D407" s="83" t="s">
        <v>14</v>
      </c>
      <c r="E407" s="84">
        <v>1</v>
      </c>
      <c r="F407" s="11"/>
      <c r="G407" s="57">
        <f t="shared" si="32"/>
        <v>0</v>
      </c>
    </row>
    <row r="408" spans="1:7" ht="33.75" x14ac:dyDescent="0.2">
      <c r="A408" s="71">
        <v>316</v>
      </c>
      <c r="B408" s="71" t="s">
        <v>55</v>
      </c>
      <c r="C408" s="82" t="s">
        <v>56</v>
      </c>
      <c r="D408" s="83" t="s">
        <v>14</v>
      </c>
      <c r="E408" s="84">
        <v>1</v>
      </c>
      <c r="F408" s="11"/>
      <c r="G408" s="57">
        <f t="shared" si="32"/>
        <v>0</v>
      </c>
    </row>
    <row r="409" spans="1:7" x14ac:dyDescent="0.2">
      <c r="A409" s="72"/>
      <c r="B409" s="72"/>
      <c r="C409" s="72" t="s">
        <v>333</v>
      </c>
      <c r="D409" s="72"/>
      <c r="E409" s="72"/>
      <c r="F409" s="72"/>
      <c r="G409" s="95">
        <f>SUM(G397:G408)</f>
        <v>0</v>
      </c>
    </row>
    <row r="410" spans="1:7" x14ac:dyDescent="0.2">
      <c r="A410" s="68"/>
      <c r="B410" s="68"/>
      <c r="C410" s="69" t="s">
        <v>2178</v>
      </c>
      <c r="D410" s="70"/>
      <c r="E410" s="68"/>
      <c r="F410" s="68"/>
      <c r="G410" s="68"/>
    </row>
    <row r="411" spans="1:7" ht="22.5" x14ac:dyDescent="0.2">
      <c r="A411" s="71">
        <v>317</v>
      </c>
      <c r="B411" s="71" t="s">
        <v>163</v>
      </c>
      <c r="C411" s="82" t="s">
        <v>334</v>
      </c>
      <c r="D411" s="83" t="s">
        <v>15</v>
      </c>
      <c r="E411" s="84">
        <v>97.83</v>
      </c>
      <c r="F411" s="11"/>
      <c r="G411" s="57">
        <f>ROUND(E411*F411,2)</f>
        <v>0</v>
      </c>
    </row>
    <row r="412" spans="1:7" ht="33.75" x14ac:dyDescent="0.2">
      <c r="A412" s="71">
        <v>318</v>
      </c>
      <c r="B412" s="71" t="s">
        <v>265</v>
      </c>
      <c r="C412" s="82" t="s">
        <v>335</v>
      </c>
      <c r="D412" s="83" t="s">
        <v>15</v>
      </c>
      <c r="E412" s="84">
        <v>115.5</v>
      </c>
      <c r="F412" s="11"/>
      <c r="G412" s="57">
        <f t="shared" ref="G412:G417" si="33">ROUND(E412*F412,2)</f>
        <v>0</v>
      </c>
    </row>
    <row r="413" spans="1:7" ht="33.75" x14ac:dyDescent="0.2">
      <c r="A413" s="71">
        <v>319</v>
      </c>
      <c r="B413" s="71" t="s">
        <v>256</v>
      </c>
      <c r="C413" s="82" t="s">
        <v>257</v>
      </c>
      <c r="D413" s="83" t="s">
        <v>15</v>
      </c>
      <c r="E413" s="84">
        <v>115.5</v>
      </c>
      <c r="F413" s="11"/>
      <c r="G413" s="57">
        <f t="shared" si="33"/>
        <v>0</v>
      </c>
    </row>
    <row r="414" spans="1:7" ht="33.75" x14ac:dyDescent="0.2">
      <c r="A414" s="71">
        <v>320</v>
      </c>
      <c r="B414" s="71" t="s">
        <v>336</v>
      </c>
      <c r="C414" s="82" t="s">
        <v>337</v>
      </c>
      <c r="D414" s="83" t="s">
        <v>15</v>
      </c>
      <c r="E414" s="84">
        <v>115.5</v>
      </c>
      <c r="F414" s="11"/>
      <c r="G414" s="57">
        <f t="shared" si="33"/>
        <v>0</v>
      </c>
    </row>
    <row r="415" spans="1:7" ht="33.75" x14ac:dyDescent="0.2">
      <c r="A415" s="71">
        <v>321</v>
      </c>
      <c r="B415" s="71" t="s">
        <v>338</v>
      </c>
      <c r="C415" s="82" t="s">
        <v>339</v>
      </c>
      <c r="D415" s="83" t="s">
        <v>75</v>
      </c>
      <c r="E415" s="84">
        <v>17.100000000000001</v>
      </c>
      <c r="F415" s="11"/>
      <c r="G415" s="57">
        <f t="shared" si="33"/>
        <v>0</v>
      </c>
    </row>
    <row r="416" spans="1:7" ht="33.75" x14ac:dyDescent="0.2">
      <c r="A416" s="71">
        <v>322</v>
      </c>
      <c r="B416" s="71" t="s">
        <v>330</v>
      </c>
      <c r="C416" s="82" t="s">
        <v>331</v>
      </c>
      <c r="D416" s="83" t="s">
        <v>75</v>
      </c>
      <c r="E416" s="84">
        <v>8.6</v>
      </c>
      <c r="F416" s="11"/>
      <c r="G416" s="57">
        <f>ROUND(E416*F416,2)</f>
        <v>0</v>
      </c>
    </row>
    <row r="417" spans="1:7" ht="22.5" x14ac:dyDescent="0.2">
      <c r="A417" s="71">
        <v>323</v>
      </c>
      <c r="B417" s="71" t="s">
        <v>275</v>
      </c>
      <c r="C417" s="82" t="s">
        <v>340</v>
      </c>
      <c r="D417" s="83" t="s">
        <v>75</v>
      </c>
      <c r="E417" s="84">
        <v>4.5</v>
      </c>
      <c r="F417" s="11"/>
      <c r="G417" s="57">
        <f t="shared" si="33"/>
        <v>0</v>
      </c>
    </row>
    <row r="418" spans="1:7" x14ac:dyDescent="0.2">
      <c r="A418" s="72"/>
      <c r="B418" s="72"/>
      <c r="C418" s="72" t="s">
        <v>341</v>
      </c>
      <c r="D418" s="72"/>
      <c r="E418" s="72"/>
      <c r="F418" s="72"/>
      <c r="G418" s="95">
        <f>SUM(G411:G417)</f>
        <v>0</v>
      </c>
    </row>
    <row r="419" spans="1:7" x14ac:dyDescent="0.2">
      <c r="A419" s="68"/>
      <c r="B419" s="68"/>
      <c r="C419" s="69" t="s">
        <v>2179</v>
      </c>
      <c r="D419" s="70"/>
      <c r="E419" s="68"/>
      <c r="F419" s="68"/>
      <c r="G419" s="68"/>
    </row>
    <row r="420" spans="1:7" ht="22.5" x14ac:dyDescent="0.2">
      <c r="A420" s="71">
        <v>324</v>
      </c>
      <c r="B420" s="71" t="s">
        <v>163</v>
      </c>
      <c r="C420" s="82" t="s">
        <v>334</v>
      </c>
      <c r="D420" s="83" t="s">
        <v>15</v>
      </c>
      <c r="E420" s="84">
        <v>230.5</v>
      </c>
      <c r="F420" s="11"/>
      <c r="G420" s="57">
        <f>ROUND(E420*F420,2)</f>
        <v>0</v>
      </c>
    </row>
    <row r="421" spans="1:7" ht="33.75" x14ac:dyDescent="0.2">
      <c r="A421" s="71">
        <v>325</v>
      </c>
      <c r="B421" s="71" t="s">
        <v>265</v>
      </c>
      <c r="C421" s="82" t="s">
        <v>335</v>
      </c>
      <c r="D421" s="83" t="s">
        <v>15</v>
      </c>
      <c r="E421" s="84">
        <v>217</v>
      </c>
      <c r="F421" s="11"/>
      <c r="G421" s="57">
        <f t="shared" ref="G421:G425" si="34">ROUND(E421*F421,2)</f>
        <v>0</v>
      </c>
    </row>
    <row r="422" spans="1:7" ht="33.75" x14ac:dyDescent="0.2">
      <c r="A422" s="71">
        <v>326</v>
      </c>
      <c r="B422" s="71" t="s">
        <v>256</v>
      </c>
      <c r="C422" s="82" t="s">
        <v>257</v>
      </c>
      <c r="D422" s="83" t="s">
        <v>15</v>
      </c>
      <c r="E422" s="84">
        <v>217</v>
      </c>
      <c r="F422" s="11"/>
      <c r="G422" s="57">
        <f t="shared" si="34"/>
        <v>0</v>
      </c>
    </row>
    <row r="423" spans="1:7" ht="33.75" x14ac:dyDescent="0.2">
      <c r="A423" s="71">
        <v>327</v>
      </c>
      <c r="B423" s="71" t="s">
        <v>336</v>
      </c>
      <c r="C423" s="82" t="s">
        <v>337</v>
      </c>
      <c r="D423" s="83" t="s">
        <v>15</v>
      </c>
      <c r="E423" s="84">
        <v>217</v>
      </c>
      <c r="F423" s="11"/>
      <c r="G423" s="57">
        <f t="shared" si="34"/>
        <v>0</v>
      </c>
    </row>
    <row r="424" spans="1:7" ht="33.75" x14ac:dyDescent="0.2">
      <c r="A424" s="71">
        <v>328</v>
      </c>
      <c r="B424" s="71" t="s">
        <v>342</v>
      </c>
      <c r="C424" s="82" t="s">
        <v>343</v>
      </c>
      <c r="D424" s="83" t="s">
        <v>75</v>
      </c>
      <c r="E424" s="84">
        <v>20.6</v>
      </c>
      <c r="F424" s="11"/>
      <c r="G424" s="57">
        <f t="shared" si="34"/>
        <v>0</v>
      </c>
    </row>
    <row r="425" spans="1:7" ht="33.75" x14ac:dyDescent="0.2">
      <c r="A425" s="71">
        <v>329</v>
      </c>
      <c r="B425" s="71" t="s">
        <v>317</v>
      </c>
      <c r="C425" s="82" t="s">
        <v>344</v>
      </c>
      <c r="D425" s="83" t="s">
        <v>75</v>
      </c>
      <c r="E425" s="84">
        <v>15.8</v>
      </c>
      <c r="F425" s="11"/>
      <c r="G425" s="57">
        <f t="shared" si="34"/>
        <v>0</v>
      </c>
    </row>
    <row r="426" spans="1:7" x14ac:dyDescent="0.2">
      <c r="A426" s="72"/>
      <c r="B426" s="72"/>
      <c r="C426" s="72" t="s">
        <v>345</v>
      </c>
      <c r="D426" s="72"/>
      <c r="E426" s="72"/>
      <c r="F426" s="72"/>
      <c r="G426" s="95">
        <f>SUM(G420:G425)</f>
        <v>0</v>
      </c>
    </row>
    <row r="427" spans="1:7" x14ac:dyDescent="0.2">
      <c r="A427" s="68"/>
      <c r="B427" s="68"/>
      <c r="C427" s="69" t="s">
        <v>2180</v>
      </c>
      <c r="D427" s="70"/>
      <c r="E427" s="68"/>
      <c r="F427" s="68"/>
      <c r="G427" s="68"/>
    </row>
    <row r="428" spans="1:7" ht="22.5" x14ac:dyDescent="0.2">
      <c r="A428" s="71">
        <v>330</v>
      </c>
      <c r="B428" s="71" t="s">
        <v>346</v>
      </c>
      <c r="C428" s="82" t="s">
        <v>347</v>
      </c>
      <c r="D428" s="83" t="s">
        <v>14</v>
      </c>
      <c r="E428" s="84">
        <v>3</v>
      </c>
      <c r="F428" s="11"/>
      <c r="G428" s="57">
        <f>ROUND(E428*F428,2)</f>
        <v>0</v>
      </c>
    </row>
    <row r="429" spans="1:7" ht="22.5" x14ac:dyDescent="0.2">
      <c r="A429" s="71">
        <v>331</v>
      </c>
      <c r="B429" s="71" t="s">
        <v>348</v>
      </c>
      <c r="C429" s="82" t="s">
        <v>349</v>
      </c>
      <c r="D429" s="83" t="s">
        <v>204</v>
      </c>
      <c r="E429" s="84">
        <v>3</v>
      </c>
      <c r="F429" s="11"/>
      <c r="G429" s="57">
        <f t="shared" ref="G429:G441" si="35">ROUND(E429*F429,2)</f>
        <v>0</v>
      </c>
    </row>
    <row r="430" spans="1:7" ht="33.75" x14ac:dyDescent="0.2">
      <c r="A430" s="71">
        <v>332</v>
      </c>
      <c r="B430" s="71" t="s">
        <v>350</v>
      </c>
      <c r="C430" s="82" t="s">
        <v>351</v>
      </c>
      <c r="D430" s="83" t="s">
        <v>66</v>
      </c>
      <c r="E430" s="84">
        <v>990.9</v>
      </c>
      <c r="F430" s="11"/>
      <c r="G430" s="57">
        <f t="shared" si="35"/>
        <v>0</v>
      </c>
    </row>
    <row r="431" spans="1:7" ht="22.5" x14ac:dyDescent="0.2">
      <c r="A431" s="71">
        <v>333</v>
      </c>
      <c r="B431" s="71" t="s">
        <v>352</v>
      </c>
      <c r="C431" s="82" t="s">
        <v>353</v>
      </c>
      <c r="D431" s="83" t="s">
        <v>15</v>
      </c>
      <c r="E431" s="84">
        <v>1101</v>
      </c>
      <c r="F431" s="11"/>
      <c r="G431" s="57">
        <f t="shared" si="35"/>
        <v>0</v>
      </c>
    </row>
    <row r="432" spans="1:7" ht="33.75" x14ac:dyDescent="0.2">
      <c r="A432" s="71">
        <v>334</v>
      </c>
      <c r="B432" s="71" t="s">
        <v>354</v>
      </c>
      <c r="C432" s="82" t="s">
        <v>355</v>
      </c>
      <c r="D432" s="83" t="s">
        <v>66</v>
      </c>
      <c r="E432" s="84">
        <v>528.48</v>
      </c>
      <c r="F432" s="11"/>
      <c r="G432" s="57">
        <f t="shared" si="35"/>
        <v>0</v>
      </c>
    </row>
    <row r="433" spans="1:7" ht="33.75" x14ac:dyDescent="0.2">
      <c r="A433" s="71">
        <v>335</v>
      </c>
      <c r="B433" s="71" t="s">
        <v>356</v>
      </c>
      <c r="C433" s="82" t="s">
        <v>357</v>
      </c>
      <c r="D433" s="83" t="s">
        <v>66</v>
      </c>
      <c r="E433" s="84">
        <v>462.42</v>
      </c>
      <c r="F433" s="11"/>
      <c r="G433" s="57">
        <f t="shared" si="35"/>
        <v>0</v>
      </c>
    </row>
    <row r="434" spans="1:7" ht="33.75" x14ac:dyDescent="0.2">
      <c r="A434" s="71">
        <v>336</v>
      </c>
      <c r="B434" s="71" t="s">
        <v>358</v>
      </c>
      <c r="C434" s="82" t="s">
        <v>359</v>
      </c>
      <c r="D434" s="83" t="s">
        <v>75</v>
      </c>
      <c r="E434" s="84">
        <v>2202</v>
      </c>
      <c r="F434" s="11"/>
      <c r="G434" s="57">
        <f t="shared" si="35"/>
        <v>0</v>
      </c>
    </row>
    <row r="435" spans="1:7" ht="33.75" x14ac:dyDescent="0.2">
      <c r="A435" s="71">
        <v>337</v>
      </c>
      <c r="B435" s="71" t="s">
        <v>360</v>
      </c>
      <c r="C435" s="82" t="s">
        <v>361</v>
      </c>
      <c r="D435" s="83" t="s">
        <v>75</v>
      </c>
      <c r="E435" s="84">
        <v>2202</v>
      </c>
      <c r="F435" s="11"/>
      <c r="G435" s="57">
        <f t="shared" si="35"/>
        <v>0</v>
      </c>
    </row>
    <row r="436" spans="1:7" ht="22.5" x14ac:dyDescent="0.2">
      <c r="A436" s="71">
        <v>338</v>
      </c>
      <c r="B436" s="71" t="s">
        <v>362</v>
      </c>
      <c r="C436" s="82" t="s">
        <v>363</v>
      </c>
      <c r="D436" s="83" t="s">
        <v>75</v>
      </c>
      <c r="E436" s="84">
        <v>264</v>
      </c>
      <c r="F436" s="11"/>
      <c r="G436" s="57">
        <f t="shared" si="35"/>
        <v>0</v>
      </c>
    </row>
    <row r="437" spans="1:7" ht="22.5" x14ac:dyDescent="0.2">
      <c r="A437" s="71">
        <v>339</v>
      </c>
      <c r="B437" s="71" t="s">
        <v>364</v>
      </c>
      <c r="C437" s="82" t="s">
        <v>365</v>
      </c>
      <c r="D437" s="83" t="s">
        <v>15</v>
      </c>
      <c r="E437" s="84">
        <v>12.6</v>
      </c>
      <c r="F437" s="11"/>
      <c r="G437" s="57">
        <f t="shared" si="35"/>
        <v>0</v>
      </c>
    </row>
    <row r="438" spans="1:7" ht="33.75" x14ac:dyDescent="0.2">
      <c r="A438" s="71">
        <v>340</v>
      </c>
      <c r="B438" s="71" t="s">
        <v>366</v>
      </c>
      <c r="C438" s="122" t="s">
        <v>367</v>
      </c>
      <c r="D438" s="123" t="s">
        <v>75</v>
      </c>
      <c r="E438" s="121">
        <v>32</v>
      </c>
      <c r="F438" s="17"/>
      <c r="G438" s="57">
        <f>ROUND(E438*F438,2)</f>
        <v>0</v>
      </c>
    </row>
    <row r="439" spans="1:7" ht="33.75" x14ac:dyDescent="0.2">
      <c r="A439" s="71">
        <v>341</v>
      </c>
      <c r="B439" s="71" t="s">
        <v>368</v>
      </c>
      <c r="C439" s="82" t="s">
        <v>369</v>
      </c>
      <c r="D439" s="83" t="s">
        <v>15</v>
      </c>
      <c r="E439" s="84">
        <v>68.040000000000006</v>
      </c>
      <c r="F439" s="11"/>
      <c r="G439" s="57">
        <f t="shared" si="35"/>
        <v>0</v>
      </c>
    </row>
    <row r="440" spans="1:7" ht="22.5" x14ac:dyDescent="0.2">
      <c r="A440" s="71">
        <v>342</v>
      </c>
      <c r="B440" s="71" t="s">
        <v>370</v>
      </c>
      <c r="C440" s="82" t="s">
        <v>371</v>
      </c>
      <c r="D440" s="83" t="s">
        <v>75</v>
      </c>
      <c r="E440" s="84">
        <v>224</v>
      </c>
      <c r="F440" s="11"/>
      <c r="G440" s="57">
        <f t="shared" si="35"/>
        <v>0</v>
      </c>
    </row>
    <row r="441" spans="1:7" ht="20.65" customHeight="1" x14ac:dyDescent="0.2">
      <c r="A441" s="71">
        <v>343</v>
      </c>
      <c r="B441" s="71" t="s">
        <v>372</v>
      </c>
      <c r="C441" s="82" t="s">
        <v>373</v>
      </c>
      <c r="D441" s="83" t="s">
        <v>15</v>
      </c>
      <c r="E441" s="84">
        <v>4.32</v>
      </c>
      <c r="F441" s="11"/>
      <c r="G441" s="57">
        <f t="shared" si="35"/>
        <v>0</v>
      </c>
    </row>
    <row r="442" spans="1:7" ht="15" customHeight="1" x14ac:dyDescent="0.2">
      <c r="A442" s="72"/>
      <c r="B442" s="72"/>
      <c r="C442" s="72" t="s">
        <v>374</v>
      </c>
      <c r="D442" s="72"/>
      <c r="E442" s="72"/>
      <c r="F442" s="72"/>
      <c r="G442" s="95">
        <f>SUM(G428:G441)</f>
        <v>0</v>
      </c>
    </row>
    <row r="443" spans="1:7" x14ac:dyDescent="0.2">
      <c r="A443" s="68"/>
      <c r="B443" s="68"/>
      <c r="C443" s="116" t="s">
        <v>2340</v>
      </c>
      <c r="D443" s="70"/>
      <c r="E443" s="68"/>
      <c r="F443" s="68"/>
      <c r="G443" s="68"/>
    </row>
    <row r="444" spans="1:7" ht="22.5" x14ac:dyDescent="0.2">
      <c r="A444" s="71">
        <v>344</v>
      </c>
      <c r="B444" s="71"/>
      <c r="C444" s="85" t="s">
        <v>2337</v>
      </c>
      <c r="D444" s="86" t="s">
        <v>15</v>
      </c>
      <c r="E444" s="87">
        <v>1915</v>
      </c>
      <c r="F444" s="12"/>
      <c r="G444" s="57">
        <f>ROUND(E444*F444,2)</f>
        <v>0</v>
      </c>
    </row>
    <row r="445" spans="1:7" ht="22.5" x14ac:dyDescent="0.2">
      <c r="A445" s="71">
        <v>345</v>
      </c>
      <c r="B445" s="71"/>
      <c r="C445" s="85" t="s">
        <v>398</v>
      </c>
      <c r="D445" s="86" t="s">
        <v>15</v>
      </c>
      <c r="E445" s="87">
        <v>1915</v>
      </c>
      <c r="F445" s="12"/>
      <c r="G445" s="57">
        <f t="shared" ref="G445:G447" si="36">ROUND(E445*F445,2)</f>
        <v>0</v>
      </c>
    </row>
    <row r="446" spans="1:7" ht="22.5" x14ac:dyDescent="0.2">
      <c r="A446" s="71">
        <v>346</v>
      </c>
      <c r="B446" s="71"/>
      <c r="C446" s="85" t="s">
        <v>2338</v>
      </c>
      <c r="D446" s="86" t="s">
        <v>15</v>
      </c>
      <c r="E446" s="87">
        <v>1915</v>
      </c>
      <c r="F446" s="12"/>
      <c r="G446" s="57">
        <f t="shared" si="36"/>
        <v>0</v>
      </c>
    </row>
    <row r="447" spans="1:7" ht="22.5" x14ac:dyDescent="0.2">
      <c r="A447" s="71">
        <v>347</v>
      </c>
      <c r="B447" s="71"/>
      <c r="C447" s="85" t="s">
        <v>2339</v>
      </c>
      <c r="D447" s="86" t="s">
        <v>15</v>
      </c>
      <c r="E447" s="87">
        <v>1915</v>
      </c>
      <c r="F447" s="12"/>
      <c r="G447" s="57">
        <f>ROUND(E447*F447,2)</f>
        <v>0</v>
      </c>
    </row>
    <row r="448" spans="1:7" x14ac:dyDescent="0.2">
      <c r="A448" s="72"/>
      <c r="B448" s="72"/>
      <c r="C448" s="117" t="s">
        <v>2341</v>
      </c>
      <c r="D448" s="72"/>
      <c r="E448" s="95"/>
      <c r="F448" s="72"/>
      <c r="G448" s="118">
        <f>SUM(G444:G447)</f>
        <v>0</v>
      </c>
    </row>
    <row r="449" spans="1:7" ht="13.5" thickBot="1" x14ac:dyDescent="0.25">
      <c r="A449" s="72"/>
      <c r="B449" s="72"/>
      <c r="C449" s="114" t="s">
        <v>375</v>
      </c>
      <c r="D449" s="72"/>
      <c r="E449" s="72"/>
      <c r="F449" s="72"/>
      <c r="G449" s="104">
        <f>SUM(G409+G418+G426+G442+G448)</f>
        <v>0</v>
      </c>
    </row>
    <row r="450" spans="1:7" x14ac:dyDescent="0.2">
      <c r="A450" s="78"/>
      <c r="B450" s="31"/>
      <c r="C450" s="79" t="s">
        <v>2101</v>
      </c>
      <c r="D450" s="78"/>
      <c r="E450" s="78"/>
      <c r="F450" s="78"/>
      <c r="G450" s="119">
        <f>SUM(G10+G153+G265+G394+G449)</f>
        <v>0</v>
      </c>
    </row>
    <row r="451" spans="1:7" x14ac:dyDescent="0.2">
      <c r="A451" s="31"/>
      <c r="B451" s="31"/>
      <c r="C451" s="31"/>
      <c r="D451" s="31"/>
      <c r="E451" s="31"/>
      <c r="F451" s="31"/>
      <c r="G451" s="31"/>
    </row>
    <row r="452" spans="1:7" x14ac:dyDescent="0.2">
      <c r="A452" s="31"/>
      <c r="B452" s="31"/>
      <c r="C452" s="31"/>
      <c r="D452" s="31"/>
      <c r="E452" s="31"/>
      <c r="F452" s="31"/>
      <c r="G452" s="31"/>
    </row>
    <row r="453" spans="1:7" x14ac:dyDescent="0.2">
      <c r="A453" s="31"/>
      <c r="B453" s="31"/>
      <c r="C453" s="31"/>
      <c r="D453" s="31"/>
      <c r="E453" s="31"/>
      <c r="F453" s="31"/>
      <c r="G453" s="31"/>
    </row>
    <row r="454" spans="1:7" x14ac:dyDescent="0.2">
      <c r="A454" s="31"/>
      <c r="B454" s="31"/>
      <c r="C454" s="31"/>
      <c r="D454" s="31"/>
      <c r="E454" s="31"/>
      <c r="F454" s="31"/>
      <c r="G454" s="31"/>
    </row>
    <row r="455" spans="1:7" x14ac:dyDescent="0.2">
      <c r="A455" s="31"/>
      <c r="B455" s="31"/>
      <c r="C455" s="31"/>
      <c r="D455" s="31"/>
      <c r="E455" s="31"/>
      <c r="F455" s="31"/>
      <c r="G455" s="31"/>
    </row>
    <row r="456" spans="1:7" x14ac:dyDescent="0.2">
      <c r="A456" s="31"/>
      <c r="B456" s="31"/>
      <c r="C456" s="31"/>
      <c r="D456" s="31"/>
      <c r="E456" s="31"/>
      <c r="F456" s="31"/>
      <c r="G456" s="31"/>
    </row>
    <row r="457" spans="1:7" x14ac:dyDescent="0.2">
      <c r="A457" s="31"/>
      <c r="B457" s="31"/>
      <c r="C457" s="31"/>
      <c r="D457" s="31"/>
      <c r="E457" s="31"/>
      <c r="F457" s="31"/>
      <c r="G457" s="31"/>
    </row>
    <row r="458" spans="1:7" x14ac:dyDescent="0.2">
      <c r="A458" s="31"/>
      <c r="B458" s="31"/>
      <c r="C458" s="31"/>
      <c r="D458" s="31"/>
      <c r="E458" s="31"/>
      <c r="F458" s="31"/>
      <c r="G458" s="31"/>
    </row>
    <row r="459" spans="1:7" x14ac:dyDescent="0.2">
      <c r="A459" s="31"/>
      <c r="B459" s="31"/>
      <c r="C459" s="31"/>
      <c r="D459" s="31"/>
      <c r="E459" s="31"/>
      <c r="F459" s="31"/>
      <c r="G459" s="31"/>
    </row>
    <row r="460" spans="1:7" x14ac:dyDescent="0.2">
      <c r="A460" s="31"/>
      <c r="B460" s="31"/>
      <c r="C460" s="31"/>
      <c r="D460" s="31"/>
      <c r="E460" s="31"/>
      <c r="F460" s="31"/>
      <c r="G460" s="31"/>
    </row>
    <row r="461" spans="1:7" x14ac:dyDescent="0.2">
      <c r="A461" s="31"/>
      <c r="B461" s="31"/>
      <c r="C461" s="31"/>
      <c r="D461" s="31"/>
      <c r="E461" s="31"/>
      <c r="F461" s="31"/>
      <c r="G461" s="31"/>
    </row>
    <row r="462" spans="1:7" x14ac:dyDescent="0.2">
      <c r="A462" s="31"/>
      <c r="B462" s="31"/>
      <c r="C462" s="31"/>
      <c r="D462" s="31"/>
      <c r="E462" s="31"/>
      <c r="F462" s="31"/>
      <c r="G462" s="31"/>
    </row>
    <row r="463" spans="1:7" x14ac:dyDescent="0.2">
      <c r="A463" s="31"/>
      <c r="B463" s="31"/>
      <c r="C463" s="31"/>
      <c r="D463" s="31"/>
      <c r="E463" s="31"/>
      <c r="F463" s="31"/>
      <c r="G463" s="31"/>
    </row>
    <row r="464" spans="1:7" x14ac:dyDescent="0.2">
      <c r="A464" s="31"/>
      <c r="B464" s="31"/>
      <c r="C464" s="31"/>
      <c r="D464" s="31"/>
      <c r="E464" s="31"/>
      <c r="F464" s="31"/>
      <c r="G464" s="31"/>
    </row>
    <row r="465" spans="1:7" x14ac:dyDescent="0.2">
      <c r="A465" s="31"/>
      <c r="B465" s="31"/>
      <c r="C465" s="31"/>
      <c r="D465" s="31"/>
      <c r="E465" s="31"/>
      <c r="F465" s="31"/>
      <c r="G465" s="31"/>
    </row>
    <row r="466" spans="1:7" x14ac:dyDescent="0.2">
      <c r="A466" s="31"/>
      <c r="B466" s="31"/>
      <c r="C466" s="31"/>
      <c r="D466" s="31"/>
      <c r="E466" s="31"/>
      <c r="F466" s="31"/>
      <c r="G466" s="31"/>
    </row>
  </sheetData>
  <sheetProtection algorithmName="SHA-512" hashValue="SKD7nDZf3UkzLtKD8N9ziRCdxyd+o8HvDlYpurZf9Oao+yO5dcjxA8klt5B1wDy5iERahpnj+udKASgRlb/nOQ==" saltValue="zIOGVE0PQmVBcRNPxAG9uw==" spinCount="100000" sheet="1" objects="1" scenarios="1"/>
  <mergeCells count="2">
    <mergeCell ref="A3:G3"/>
    <mergeCell ref="A2:G2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10"/>
  <sheetViews>
    <sheetView view="pageLayout" zoomScaleNormal="100" workbookViewId="0"/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5" width="9.28515625" customWidth="1"/>
    <col min="6" max="6" width="12" customWidth="1"/>
    <col min="7" max="7" width="13.28515625" customWidth="1"/>
    <col min="8" max="8" width="20.285156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8" x14ac:dyDescent="0.2">
      <c r="A2" s="36" t="s">
        <v>2105</v>
      </c>
      <c r="B2" s="35"/>
      <c r="C2" s="35"/>
      <c r="D2" s="35"/>
      <c r="E2" s="35"/>
      <c r="F2" s="35"/>
      <c r="G2" s="35"/>
    </row>
    <row r="3" spans="1:7" ht="18" x14ac:dyDescent="0.2">
      <c r="A3" s="35" t="s">
        <v>2115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99"/>
      <c r="B5" s="99"/>
      <c r="C5" s="100" t="s">
        <v>2181</v>
      </c>
      <c r="D5" s="101"/>
      <c r="E5" s="99"/>
      <c r="F5" s="99"/>
      <c r="G5" s="99"/>
    </row>
    <row r="6" spans="1:7" x14ac:dyDescent="0.2">
      <c r="A6" s="68"/>
      <c r="B6" s="68"/>
      <c r="C6" s="69" t="s">
        <v>2182</v>
      </c>
      <c r="D6" s="70"/>
      <c r="E6" s="68"/>
      <c r="F6" s="68"/>
      <c r="G6" s="68"/>
    </row>
    <row r="7" spans="1:7" x14ac:dyDescent="0.2">
      <c r="A7" s="39" t="s">
        <v>0</v>
      </c>
      <c r="B7" s="39" t="s">
        <v>1</v>
      </c>
      <c r="C7" s="39" t="s">
        <v>2</v>
      </c>
      <c r="D7" s="39" t="s">
        <v>3</v>
      </c>
      <c r="E7" s="39" t="s">
        <v>4</v>
      </c>
      <c r="F7" s="39" t="s">
        <v>5</v>
      </c>
      <c r="G7" s="39" t="s">
        <v>6</v>
      </c>
    </row>
    <row r="8" spans="1:7" x14ac:dyDescent="0.2">
      <c r="A8" s="41" t="s">
        <v>7</v>
      </c>
      <c r="B8" s="41" t="s">
        <v>8</v>
      </c>
      <c r="C8" s="41" t="s">
        <v>9</v>
      </c>
      <c r="D8" s="41" t="s">
        <v>10</v>
      </c>
      <c r="E8" s="41" t="s">
        <v>11</v>
      </c>
      <c r="F8" s="41" t="s">
        <v>12</v>
      </c>
      <c r="G8" s="41" t="s">
        <v>13</v>
      </c>
    </row>
    <row r="9" spans="1:7" ht="22.5" x14ac:dyDescent="0.2">
      <c r="A9" s="71">
        <v>1</v>
      </c>
      <c r="B9" s="71" t="s">
        <v>376</v>
      </c>
      <c r="C9" s="82" t="s">
        <v>377</v>
      </c>
      <c r="D9" s="83" t="s">
        <v>75</v>
      </c>
      <c r="E9" s="84">
        <v>223.2</v>
      </c>
      <c r="F9" s="11"/>
      <c r="G9" s="57">
        <f>ROUND(E9*F9,2)</f>
        <v>0</v>
      </c>
    </row>
    <row r="10" spans="1:7" ht="33.75" x14ac:dyDescent="0.2">
      <c r="A10" s="71">
        <v>2</v>
      </c>
      <c r="B10" s="71" t="s">
        <v>378</v>
      </c>
      <c r="C10" s="82" t="s">
        <v>379</v>
      </c>
      <c r="D10" s="83" t="s">
        <v>66</v>
      </c>
      <c r="E10" s="84">
        <v>109.37</v>
      </c>
      <c r="F10" s="11"/>
      <c r="G10" s="57">
        <f t="shared" ref="G10:G15" si="0">ROUND(E10*F10,2)</f>
        <v>0</v>
      </c>
    </row>
    <row r="11" spans="1:7" ht="33.75" x14ac:dyDescent="0.2">
      <c r="A11" s="71">
        <v>3</v>
      </c>
      <c r="B11" s="71" t="s">
        <v>380</v>
      </c>
      <c r="C11" s="82" t="s">
        <v>381</v>
      </c>
      <c r="D11" s="83" t="s">
        <v>382</v>
      </c>
      <c r="E11" s="84">
        <v>8.5</v>
      </c>
      <c r="F11" s="11"/>
      <c r="G11" s="57">
        <f t="shared" si="0"/>
        <v>0</v>
      </c>
    </row>
    <row r="12" spans="1:7" ht="33.75" x14ac:dyDescent="0.2">
      <c r="A12" s="71">
        <v>4</v>
      </c>
      <c r="B12" s="71" t="s">
        <v>383</v>
      </c>
      <c r="C12" s="82" t="s">
        <v>384</v>
      </c>
      <c r="D12" s="83" t="s">
        <v>75</v>
      </c>
      <c r="E12" s="84">
        <v>654.70000000000005</v>
      </c>
      <c r="F12" s="11"/>
      <c r="G12" s="57">
        <f t="shared" si="0"/>
        <v>0</v>
      </c>
    </row>
    <row r="13" spans="1:7" ht="33.75" x14ac:dyDescent="0.2">
      <c r="A13" s="71">
        <v>5</v>
      </c>
      <c r="B13" s="71" t="s">
        <v>385</v>
      </c>
      <c r="C13" s="82" t="s">
        <v>386</v>
      </c>
      <c r="D13" s="83" t="s">
        <v>15</v>
      </c>
      <c r="E13" s="84">
        <v>78.12</v>
      </c>
      <c r="F13" s="11"/>
      <c r="G13" s="57">
        <f t="shared" si="0"/>
        <v>0</v>
      </c>
    </row>
    <row r="14" spans="1:7" ht="33.75" x14ac:dyDescent="0.2">
      <c r="A14" s="71">
        <v>6</v>
      </c>
      <c r="B14" s="71" t="s">
        <v>387</v>
      </c>
      <c r="C14" s="82" t="s">
        <v>388</v>
      </c>
      <c r="D14" s="83" t="s">
        <v>15</v>
      </c>
      <c r="E14" s="84">
        <v>156.24</v>
      </c>
      <c r="F14" s="11"/>
      <c r="G14" s="57">
        <f t="shared" si="0"/>
        <v>0</v>
      </c>
    </row>
    <row r="15" spans="1:7" ht="22.5" x14ac:dyDescent="0.2">
      <c r="A15" s="71">
        <v>7</v>
      </c>
      <c r="B15" s="71" t="s">
        <v>269</v>
      </c>
      <c r="C15" s="82" t="s">
        <v>389</v>
      </c>
      <c r="D15" s="83" t="s">
        <v>75</v>
      </c>
      <c r="E15" s="84">
        <v>223.2</v>
      </c>
      <c r="F15" s="11"/>
      <c r="G15" s="57">
        <f t="shared" si="0"/>
        <v>0</v>
      </c>
    </row>
    <row r="16" spans="1:7" x14ac:dyDescent="0.2">
      <c r="A16" s="72"/>
      <c r="B16" s="72"/>
      <c r="C16" s="72" t="s">
        <v>390</v>
      </c>
      <c r="D16" s="72"/>
      <c r="E16" s="72"/>
      <c r="F16" s="72"/>
      <c r="G16" s="95">
        <f>SUM(G9:G15)</f>
        <v>0</v>
      </c>
    </row>
    <row r="17" spans="1:7" x14ac:dyDescent="0.2">
      <c r="A17" s="68"/>
      <c r="B17" s="68"/>
      <c r="C17" s="69" t="s">
        <v>2183</v>
      </c>
      <c r="D17" s="70"/>
      <c r="E17" s="68"/>
      <c r="F17" s="68"/>
      <c r="G17" s="68"/>
    </row>
    <row r="18" spans="1:7" ht="33.75" x14ac:dyDescent="0.2">
      <c r="A18" s="71">
        <v>8</v>
      </c>
      <c r="B18" s="71" t="s">
        <v>391</v>
      </c>
      <c r="C18" s="82" t="s">
        <v>392</v>
      </c>
      <c r="D18" s="83" t="s">
        <v>393</v>
      </c>
      <c r="E18" s="84">
        <v>2.5099999999999998</v>
      </c>
      <c r="F18" s="11"/>
      <c r="G18" s="57">
        <f>ROUND(E18*F18,2)</f>
        <v>0</v>
      </c>
    </row>
    <row r="19" spans="1:7" ht="33.75" x14ac:dyDescent="0.2">
      <c r="A19" s="71">
        <v>9</v>
      </c>
      <c r="B19" s="71" t="s">
        <v>394</v>
      </c>
      <c r="C19" s="82" t="s">
        <v>395</v>
      </c>
      <c r="D19" s="83" t="s">
        <v>66</v>
      </c>
      <c r="E19" s="98">
        <v>0</v>
      </c>
      <c r="F19" s="11"/>
      <c r="G19" s="57">
        <f t="shared" ref="G19:G33" si="1">ROUND(E19*F19,2)</f>
        <v>0</v>
      </c>
    </row>
    <row r="20" spans="1:7" ht="22.5" x14ac:dyDescent="0.2">
      <c r="A20" s="71">
        <v>10</v>
      </c>
      <c r="B20" s="71" t="s">
        <v>396</v>
      </c>
      <c r="C20" s="97" t="s">
        <v>2692</v>
      </c>
      <c r="D20" s="83" t="s">
        <v>15</v>
      </c>
      <c r="E20" s="84">
        <v>25107</v>
      </c>
      <c r="F20" s="11"/>
      <c r="G20" s="57">
        <f t="shared" si="1"/>
        <v>0</v>
      </c>
    </row>
    <row r="21" spans="1:7" ht="22.5" x14ac:dyDescent="0.2">
      <c r="A21" s="71">
        <v>11</v>
      </c>
      <c r="B21" s="71" t="s">
        <v>397</v>
      </c>
      <c r="C21" s="82" t="s">
        <v>398</v>
      </c>
      <c r="D21" s="83" t="s">
        <v>15</v>
      </c>
      <c r="E21" s="98">
        <v>0</v>
      </c>
      <c r="F21" s="11"/>
      <c r="G21" s="57">
        <f t="shared" si="1"/>
        <v>0</v>
      </c>
    </row>
    <row r="22" spans="1:7" ht="22.5" x14ac:dyDescent="0.2">
      <c r="A22" s="71">
        <v>12</v>
      </c>
      <c r="B22" s="71" t="s">
        <v>399</v>
      </c>
      <c r="C22" s="85" t="s">
        <v>2458</v>
      </c>
      <c r="D22" s="83" t="s">
        <v>15</v>
      </c>
      <c r="E22" s="84">
        <v>25107</v>
      </c>
      <c r="F22" s="13"/>
      <c r="G22" s="57">
        <f t="shared" si="1"/>
        <v>0</v>
      </c>
    </row>
    <row r="23" spans="1:7" ht="22.5" x14ac:dyDescent="0.2">
      <c r="A23" s="71">
        <v>13</v>
      </c>
      <c r="B23" s="71"/>
      <c r="C23" s="85" t="s">
        <v>2342</v>
      </c>
      <c r="D23" s="86" t="s">
        <v>15</v>
      </c>
      <c r="E23" s="87">
        <v>25107</v>
      </c>
      <c r="F23" s="12"/>
      <c r="G23" s="57">
        <f t="shared" si="1"/>
        <v>0</v>
      </c>
    </row>
    <row r="24" spans="1:7" ht="22.5" x14ac:dyDescent="0.2">
      <c r="A24" s="71">
        <v>14</v>
      </c>
      <c r="B24" s="71"/>
      <c r="C24" s="85" t="s">
        <v>2343</v>
      </c>
      <c r="D24" s="86" t="s">
        <v>15</v>
      </c>
      <c r="E24" s="87">
        <v>25107</v>
      </c>
      <c r="F24" s="12"/>
      <c r="G24" s="57">
        <f t="shared" si="1"/>
        <v>0</v>
      </c>
    </row>
    <row r="25" spans="1:7" ht="22.5" x14ac:dyDescent="0.2">
      <c r="A25" s="71">
        <v>15</v>
      </c>
      <c r="B25" s="71" t="s">
        <v>401</v>
      </c>
      <c r="C25" s="82" t="s">
        <v>402</v>
      </c>
      <c r="D25" s="83" t="s">
        <v>15</v>
      </c>
      <c r="E25" s="84">
        <v>25107</v>
      </c>
      <c r="F25" s="11"/>
      <c r="G25" s="57">
        <f t="shared" si="1"/>
        <v>0</v>
      </c>
    </row>
    <row r="26" spans="1:7" ht="33.75" x14ac:dyDescent="0.2">
      <c r="A26" s="71">
        <v>16</v>
      </c>
      <c r="B26" s="71" t="s">
        <v>403</v>
      </c>
      <c r="C26" s="82" t="s">
        <v>404</v>
      </c>
      <c r="D26" s="83" t="s">
        <v>15</v>
      </c>
      <c r="E26" s="84">
        <v>25107</v>
      </c>
      <c r="F26" s="11"/>
      <c r="G26" s="57">
        <f t="shared" si="1"/>
        <v>0</v>
      </c>
    </row>
    <row r="27" spans="1:7" ht="33.75" x14ac:dyDescent="0.2">
      <c r="A27" s="71">
        <v>17</v>
      </c>
      <c r="B27" s="71" t="s">
        <v>405</v>
      </c>
      <c r="C27" s="82" t="s">
        <v>406</v>
      </c>
      <c r="D27" s="83" t="s">
        <v>382</v>
      </c>
      <c r="E27" s="84">
        <v>301.27999999999997</v>
      </c>
      <c r="F27" s="11"/>
      <c r="G27" s="57">
        <f t="shared" si="1"/>
        <v>0</v>
      </c>
    </row>
    <row r="28" spans="1:7" ht="33.75" x14ac:dyDescent="0.2">
      <c r="A28" s="71">
        <v>18</v>
      </c>
      <c r="B28" s="71" t="s">
        <v>405</v>
      </c>
      <c r="C28" s="82" t="s">
        <v>407</v>
      </c>
      <c r="D28" s="83" t="s">
        <v>382</v>
      </c>
      <c r="E28" s="84">
        <v>34.020000000000003</v>
      </c>
      <c r="F28" s="11"/>
      <c r="G28" s="57">
        <f t="shared" si="1"/>
        <v>0</v>
      </c>
    </row>
    <row r="29" spans="1:7" ht="33.75" x14ac:dyDescent="0.2">
      <c r="A29" s="71">
        <v>19</v>
      </c>
      <c r="B29" s="71" t="s">
        <v>380</v>
      </c>
      <c r="C29" s="82" t="s">
        <v>381</v>
      </c>
      <c r="D29" s="83" t="s">
        <v>382</v>
      </c>
      <c r="E29" s="84">
        <v>176.71</v>
      </c>
      <c r="F29" s="11"/>
      <c r="G29" s="57">
        <f t="shared" si="1"/>
        <v>0</v>
      </c>
    </row>
    <row r="30" spans="1:7" ht="33.75" x14ac:dyDescent="0.2">
      <c r="A30" s="71">
        <v>20</v>
      </c>
      <c r="B30" s="71" t="s">
        <v>408</v>
      </c>
      <c r="C30" s="82" t="s">
        <v>409</v>
      </c>
      <c r="D30" s="83" t="s">
        <v>75</v>
      </c>
      <c r="E30" s="84">
        <v>1775.08</v>
      </c>
      <c r="F30" s="11"/>
      <c r="G30" s="57">
        <f t="shared" si="1"/>
        <v>0</v>
      </c>
    </row>
    <row r="31" spans="1:7" ht="22.5" x14ac:dyDescent="0.2">
      <c r="A31" s="71">
        <v>21</v>
      </c>
      <c r="B31" s="71" t="s">
        <v>410</v>
      </c>
      <c r="C31" s="82" t="s">
        <v>411</v>
      </c>
      <c r="D31" s="83" t="s">
        <v>75</v>
      </c>
      <c r="E31" s="84">
        <v>5362.11</v>
      </c>
      <c r="F31" s="11"/>
      <c r="G31" s="57">
        <f t="shared" si="1"/>
        <v>0</v>
      </c>
    </row>
    <row r="32" spans="1:7" ht="22.5" x14ac:dyDescent="0.2">
      <c r="A32" s="71">
        <v>22</v>
      </c>
      <c r="B32" s="71" t="s">
        <v>412</v>
      </c>
      <c r="C32" s="82" t="s">
        <v>413</v>
      </c>
      <c r="D32" s="83" t="s">
        <v>15</v>
      </c>
      <c r="E32" s="84">
        <v>25107</v>
      </c>
      <c r="F32" s="11"/>
      <c r="G32" s="57">
        <f t="shared" si="1"/>
        <v>0</v>
      </c>
    </row>
    <row r="33" spans="1:7" ht="33.75" x14ac:dyDescent="0.2">
      <c r="A33" s="71">
        <v>23</v>
      </c>
      <c r="B33" s="71" t="s">
        <v>199</v>
      </c>
      <c r="C33" s="82" t="s">
        <v>414</v>
      </c>
      <c r="D33" s="83" t="s">
        <v>382</v>
      </c>
      <c r="E33" s="84">
        <v>37660.5</v>
      </c>
      <c r="F33" s="11"/>
      <c r="G33" s="57">
        <f t="shared" si="1"/>
        <v>0</v>
      </c>
    </row>
    <row r="34" spans="1:7" x14ac:dyDescent="0.2">
      <c r="A34" s="72"/>
      <c r="B34" s="72"/>
      <c r="C34" s="72" t="s">
        <v>415</v>
      </c>
      <c r="D34" s="72"/>
      <c r="E34" s="72"/>
      <c r="F34" s="72"/>
      <c r="G34" s="95">
        <f>SUM(G18:G33)</f>
        <v>0</v>
      </c>
    </row>
    <row r="35" spans="1:7" x14ac:dyDescent="0.2">
      <c r="A35" s="68"/>
      <c r="B35" s="68"/>
      <c r="C35" s="69" t="s">
        <v>2184</v>
      </c>
      <c r="D35" s="70"/>
      <c r="E35" s="68"/>
      <c r="F35" s="68"/>
      <c r="G35" s="68"/>
    </row>
    <row r="36" spans="1:7" ht="33.75" x14ac:dyDescent="0.2">
      <c r="A36" s="71">
        <v>24</v>
      </c>
      <c r="B36" s="71" t="s">
        <v>416</v>
      </c>
      <c r="C36" s="82" t="s">
        <v>417</v>
      </c>
      <c r="D36" s="83" t="s">
        <v>66</v>
      </c>
      <c r="E36" s="84">
        <v>167</v>
      </c>
      <c r="F36" s="11"/>
      <c r="G36" s="57">
        <f>ROUND(E36*F36,2)</f>
        <v>0</v>
      </c>
    </row>
    <row r="37" spans="1:7" ht="33.75" x14ac:dyDescent="0.2">
      <c r="A37" s="71">
        <v>25</v>
      </c>
      <c r="B37" s="71" t="s">
        <v>418</v>
      </c>
      <c r="C37" s="82" t="s">
        <v>419</v>
      </c>
      <c r="D37" s="83" t="s">
        <v>66</v>
      </c>
      <c r="E37" s="84">
        <v>1.8</v>
      </c>
      <c r="F37" s="11"/>
      <c r="G37" s="57">
        <f t="shared" ref="G37:G45" si="2">ROUND(E37*F37,2)</f>
        <v>0</v>
      </c>
    </row>
    <row r="38" spans="1:7" ht="33.75" x14ac:dyDescent="0.2">
      <c r="A38" s="71">
        <v>26</v>
      </c>
      <c r="B38" s="71" t="s">
        <v>420</v>
      </c>
      <c r="C38" s="82" t="s">
        <v>421</v>
      </c>
      <c r="D38" s="83" t="s">
        <v>66</v>
      </c>
      <c r="E38" s="84">
        <v>25</v>
      </c>
      <c r="F38" s="11"/>
      <c r="G38" s="57">
        <f t="shared" si="2"/>
        <v>0</v>
      </c>
    </row>
    <row r="39" spans="1:7" ht="33.75" x14ac:dyDescent="0.2">
      <c r="A39" s="71">
        <v>27</v>
      </c>
      <c r="B39" s="71" t="s">
        <v>380</v>
      </c>
      <c r="C39" s="82" t="s">
        <v>381</v>
      </c>
      <c r="D39" s="83" t="s">
        <v>382</v>
      </c>
      <c r="E39" s="84">
        <v>2.73</v>
      </c>
      <c r="F39" s="11"/>
      <c r="G39" s="57">
        <f t="shared" si="2"/>
        <v>0</v>
      </c>
    </row>
    <row r="40" spans="1:7" ht="33.75" x14ac:dyDescent="0.2">
      <c r="A40" s="71">
        <v>28</v>
      </c>
      <c r="B40" s="71" t="s">
        <v>422</v>
      </c>
      <c r="C40" s="82" t="s">
        <v>423</v>
      </c>
      <c r="D40" s="83" t="s">
        <v>14</v>
      </c>
      <c r="E40" s="84">
        <v>1</v>
      </c>
      <c r="F40" s="11"/>
      <c r="G40" s="57">
        <f t="shared" si="2"/>
        <v>0</v>
      </c>
    </row>
    <row r="41" spans="1:7" ht="33.75" x14ac:dyDescent="0.2">
      <c r="A41" s="71">
        <v>29</v>
      </c>
      <c r="B41" s="71" t="s">
        <v>424</v>
      </c>
      <c r="C41" s="82" t="s">
        <v>425</v>
      </c>
      <c r="D41" s="83" t="s">
        <v>14</v>
      </c>
      <c r="E41" s="84">
        <v>6</v>
      </c>
      <c r="F41" s="11"/>
      <c r="G41" s="57">
        <f t="shared" si="2"/>
        <v>0</v>
      </c>
    </row>
    <row r="42" spans="1:7" ht="33.75" x14ac:dyDescent="0.2">
      <c r="A42" s="71">
        <v>30</v>
      </c>
      <c r="B42" s="71" t="s">
        <v>426</v>
      </c>
      <c r="C42" s="82" t="s">
        <v>427</v>
      </c>
      <c r="D42" s="83" t="s">
        <v>66</v>
      </c>
      <c r="E42" s="84">
        <v>50</v>
      </c>
      <c r="F42" s="11"/>
      <c r="G42" s="57">
        <f t="shared" si="2"/>
        <v>0</v>
      </c>
    </row>
    <row r="43" spans="1:7" ht="33.75" x14ac:dyDescent="0.2">
      <c r="A43" s="71">
        <v>31</v>
      </c>
      <c r="B43" s="71" t="s">
        <v>428</v>
      </c>
      <c r="C43" s="82" t="s">
        <v>429</v>
      </c>
      <c r="D43" s="83" t="s">
        <v>66</v>
      </c>
      <c r="E43" s="84">
        <v>90.2</v>
      </c>
      <c r="F43" s="11"/>
      <c r="G43" s="57">
        <f t="shared" si="2"/>
        <v>0</v>
      </c>
    </row>
    <row r="44" spans="1:7" ht="33.75" x14ac:dyDescent="0.2">
      <c r="A44" s="71">
        <v>32</v>
      </c>
      <c r="B44" s="71" t="s">
        <v>430</v>
      </c>
      <c r="C44" s="82" t="s">
        <v>431</v>
      </c>
      <c r="D44" s="83" t="s">
        <v>66</v>
      </c>
      <c r="E44" s="84">
        <v>76.8</v>
      </c>
      <c r="F44" s="11"/>
      <c r="G44" s="57">
        <f t="shared" si="2"/>
        <v>0</v>
      </c>
    </row>
    <row r="45" spans="1:7" ht="33.75" x14ac:dyDescent="0.2">
      <c r="A45" s="71">
        <v>33</v>
      </c>
      <c r="B45" s="71" t="s">
        <v>199</v>
      </c>
      <c r="C45" s="82" t="s">
        <v>414</v>
      </c>
      <c r="D45" s="83" t="s">
        <v>382</v>
      </c>
      <c r="E45" s="84">
        <v>115.2</v>
      </c>
      <c r="F45" s="11"/>
      <c r="G45" s="57">
        <f t="shared" si="2"/>
        <v>0</v>
      </c>
    </row>
    <row r="46" spans="1:7" x14ac:dyDescent="0.2">
      <c r="A46" s="72"/>
      <c r="B46" s="72"/>
      <c r="C46" s="72" t="s">
        <v>432</v>
      </c>
      <c r="D46" s="72"/>
      <c r="E46" s="72"/>
      <c r="F46" s="72"/>
      <c r="G46" s="95">
        <f>SUM(G36:G45)</f>
        <v>0</v>
      </c>
    </row>
    <row r="47" spans="1:7" x14ac:dyDescent="0.2">
      <c r="A47" s="68"/>
      <c r="B47" s="68"/>
      <c r="C47" s="69" t="s">
        <v>2185</v>
      </c>
      <c r="D47" s="70"/>
      <c r="E47" s="68"/>
      <c r="F47" s="68"/>
      <c r="G47" s="68"/>
    </row>
    <row r="48" spans="1:7" x14ac:dyDescent="0.2">
      <c r="A48" s="68"/>
      <c r="B48" s="68"/>
      <c r="C48" s="69" t="s">
        <v>2186</v>
      </c>
      <c r="D48" s="70"/>
      <c r="E48" s="68"/>
      <c r="F48" s="68"/>
      <c r="G48" s="68"/>
    </row>
    <row r="49" spans="1:7" ht="33.75" x14ac:dyDescent="0.2">
      <c r="A49" s="71">
        <v>34</v>
      </c>
      <c r="B49" s="71" t="s">
        <v>416</v>
      </c>
      <c r="C49" s="82" t="s">
        <v>417</v>
      </c>
      <c r="D49" s="83" t="s">
        <v>66</v>
      </c>
      <c r="E49" s="84">
        <v>5.5</v>
      </c>
      <c r="F49" s="11"/>
      <c r="G49" s="57">
        <f>ROUND(E49*F49,2)</f>
        <v>0</v>
      </c>
    </row>
    <row r="50" spans="1:7" ht="33.75" x14ac:dyDescent="0.2">
      <c r="A50" s="71">
        <v>35</v>
      </c>
      <c r="B50" s="71" t="s">
        <v>418</v>
      </c>
      <c r="C50" s="82" t="s">
        <v>419</v>
      </c>
      <c r="D50" s="83" t="s">
        <v>66</v>
      </c>
      <c r="E50" s="84">
        <v>0.6</v>
      </c>
      <c r="F50" s="11"/>
      <c r="G50" s="57">
        <f t="shared" ref="G50:G56" si="3">ROUND(E50*F50,2)</f>
        <v>0</v>
      </c>
    </row>
    <row r="51" spans="1:7" ht="33.75" x14ac:dyDescent="0.2">
      <c r="A51" s="71">
        <v>36</v>
      </c>
      <c r="B51" s="71" t="s">
        <v>433</v>
      </c>
      <c r="C51" s="82" t="s">
        <v>434</v>
      </c>
      <c r="D51" s="83" t="s">
        <v>66</v>
      </c>
      <c r="E51" s="84">
        <v>3.02</v>
      </c>
      <c r="F51" s="11"/>
      <c r="G51" s="57">
        <f t="shared" si="3"/>
        <v>0</v>
      </c>
    </row>
    <row r="52" spans="1:7" ht="33.75" x14ac:dyDescent="0.2">
      <c r="A52" s="71">
        <v>37</v>
      </c>
      <c r="B52" s="71" t="s">
        <v>435</v>
      </c>
      <c r="C52" s="82" t="s">
        <v>436</v>
      </c>
      <c r="D52" s="83" t="s">
        <v>382</v>
      </c>
      <c r="E52" s="84">
        <v>0.2</v>
      </c>
      <c r="F52" s="11"/>
      <c r="G52" s="57">
        <f t="shared" si="3"/>
        <v>0</v>
      </c>
    </row>
    <row r="53" spans="1:7" ht="33.75" x14ac:dyDescent="0.2">
      <c r="A53" s="71">
        <v>38</v>
      </c>
      <c r="B53" s="71" t="s">
        <v>426</v>
      </c>
      <c r="C53" s="82" t="s">
        <v>427</v>
      </c>
      <c r="D53" s="83" t="s">
        <v>66</v>
      </c>
      <c r="E53" s="84">
        <v>3</v>
      </c>
      <c r="F53" s="11"/>
      <c r="G53" s="57">
        <f t="shared" si="3"/>
        <v>0</v>
      </c>
    </row>
    <row r="54" spans="1:7" ht="33.75" x14ac:dyDescent="0.2">
      <c r="A54" s="71">
        <v>39</v>
      </c>
      <c r="B54" s="71" t="s">
        <v>428</v>
      </c>
      <c r="C54" s="82" t="s">
        <v>429</v>
      </c>
      <c r="D54" s="83" t="s">
        <v>66</v>
      </c>
      <c r="E54" s="84">
        <v>1.9</v>
      </c>
      <c r="F54" s="11"/>
      <c r="G54" s="57">
        <f t="shared" si="3"/>
        <v>0</v>
      </c>
    </row>
    <row r="55" spans="1:7" ht="33.75" x14ac:dyDescent="0.2">
      <c r="A55" s="71">
        <v>40</v>
      </c>
      <c r="B55" s="71" t="s">
        <v>430</v>
      </c>
      <c r="C55" s="82" t="s">
        <v>431</v>
      </c>
      <c r="D55" s="83" t="s">
        <v>66</v>
      </c>
      <c r="E55" s="84">
        <v>3.6</v>
      </c>
      <c r="F55" s="11"/>
      <c r="G55" s="57">
        <f t="shared" si="3"/>
        <v>0</v>
      </c>
    </row>
    <row r="56" spans="1:7" ht="33.75" x14ac:dyDescent="0.2">
      <c r="A56" s="71">
        <v>41</v>
      </c>
      <c r="B56" s="71" t="s">
        <v>199</v>
      </c>
      <c r="C56" s="82" t="s">
        <v>414</v>
      </c>
      <c r="D56" s="83" t="s">
        <v>382</v>
      </c>
      <c r="E56" s="84">
        <v>5.4</v>
      </c>
      <c r="F56" s="11"/>
      <c r="G56" s="57">
        <f t="shared" si="3"/>
        <v>0</v>
      </c>
    </row>
    <row r="57" spans="1:7" x14ac:dyDescent="0.2">
      <c r="A57" s="72"/>
      <c r="B57" s="72"/>
      <c r="C57" s="72" t="s">
        <v>437</v>
      </c>
      <c r="D57" s="72"/>
      <c r="E57" s="72"/>
      <c r="F57" s="72"/>
      <c r="G57" s="95">
        <f>SUM(G49:G56)</f>
        <v>0</v>
      </c>
    </row>
    <row r="58" spans="1:7" x14ac:dyDescent="0.2">
      <c r="A58" s="68"/>
      <c r="B58" s="68"/>
      <c r="C58" s="69" t="s">
        <v>2187</v>
      </c>
      <c r="D58" s="70"/>
      <c r="E58" s="68"/>
      <c r="F58" s="68"/>
      <c r="G58" s="68"/>
    </row>
    <row r="59" spans="1:7" ht="33.75" x14ac:dyDescent="0.2">
      <c r="A59" s="71">
        <v>42</v>
      </c>
      <c r="B59" s="71" t="s">
        <v>416</v>
      </c>
      <c r="C59" s="82" t="s">
        <v>417</v>
      </c>
      <c r="D59" s="83" t="s">
        <v>66</v>
      </c>
      <c r="E59" s="84">
        <v>6.9</v>
      </c>
      <c r="F59" s="11"/>
      <c r="G59" s="57">
        <f>ROUND(E59*F59,2)</f>
        <v>0</v>
      </c>
    </row>
    <row r="60" spans="1:7" ht="33.75" x14ac:dyDescent="0.2">
      <c r="A60" s="71">
        <v>43</v>
      </c>
      <c r="B60" s="71" t="s">
        <v>418</v>
      </c>
      <c r="C60" s="82" t="s">
        <v>419</v>
      </c>
      <c r="D60" s="83" t="s">
        <v>66</v>
      </c>
      <c r="E60" s="84">
        <v>0.8</v>
      </c>
      <c r="F60" s="11"/>
      <c r="G60" s="57">
        <f t="shared" ref="G60:G66" si="4">ROUND(E60*F60,2)</f>
        <v>0</v>
      </c>
    </row>
    <row r="61" spans="1:7" ht="33.75" x14ac:dyDescent="0.2">
      <c r="A61" s="71">
        <v>44</v>
      </c>
      <c r="B61" s="71" t="s">
        <v>433</v>
      </c>
      <c r="C61" s="82" t="s">
        <v>434</v>
      </c>
      <c r="D61" s="83" t="s">
        <v>66</v>
      </c>
      <c r="E61" s="84">
        <v>4.13</v>
      </c>
      <c r="F61" s="11"/>
      <c r="G61" s="57">
        <f t="shared" si="4"/>
        <v>0</v>
      </c>
    </row>
    <row r="62" spans="1:7" ht="33.75" x14ac:dyDescent="0.2">
      <c r="A62" s="71">
        <v>45</v>
      </c>
      <c r="B62" s="71" t="s">
        <v>435</v>
      </c>
      <c r="C62" s="82" t="s">
        <v>436</v>
      </c>
      <c r="D62" s="83" t="s">
        <v>382</v>
      </c>
      <c r="E62" s="84">
        <v>0.27</v>
      </c>
      <c r="F62" s="11"/>
      <c r="G62" s="57">
        <f t="shared" si="4"/>
        <v>0</v>
      </c>
    </row>
    <row r="63" spans="1:7" ht="33.75" x14ac:dyDescent="0.2">
      <c r="A63" s="71">
        <v>46</v>
      </c>
      <c r="B63" s="71" t="s">
        <v>426</v>
      </c>
      <c r="C63" s="82" t="s">
        <v>427</v>
      </c>
      <c r="D63" s="83" t="s">
        <v>66</v>
      </c>
      <c r="E63" s="84">
        <v>3.45</v>
      </c>
      <c r="F63" s="11"/>
      <c r="G63" s="57">
        <f t="shared" si="4"/>
        <v>0</v>
      </c>
    </row>
    <row r="64" spans="1:7" ht="33.75" x14ac:dyDescent="0.2">
      <c r="A64" s="71">
        <v>47</v>
      </c>
      <c r="B64" s="71" t="s">
        <v>428</v>
      </c>
      <c r="C64" s="82" t="s">
        <v>429</v>
      </c>
      <c r="D64" s="83" t="s">
        <v>66</v>
      </c>
      <c r="E64" s="84">
        <v>2.65</v>
      </c>
      <c r="F64" s="11"/>
      <c r="G64" s="57">
        <f t="shared" si="4"/>
        <v>0</v>
      </c>
    </row>
    <row r="65" spans="1:7" ht="33.75" x14ac:dyDescent="0.2">
      <c r="A65" s="71">
        <v>48</v>
      </c>
      <c r="B65" s="71" t="s">
        <v>430</v>
      </c>
      <c r="C65" s="82" t="s">
        <v>431</v>
      </c>
      <c r="D65" s="83" t="s">
        <v>66</v>
      </c>
      <c r="E65" s="84">
        <v>4.25</v>
      </c>
      <c r="F65" s="11"/>
      <c r="G65" s="57">
        <f t="shared" si="4"/>
        <v>0</v>
      </c>
    </row>
    <row r="66" spans="1:7" ht="33.75" x14ac:dyDescent="0.2">
      <c r="A66" s="71">
        <v>49</v>
      </c>
      <c r="B66" s="71" t="s">
        <v>199</v>
      </c>
      <c r="C66" s="82" t="s">
        <v>414</v>
      </c>
      <c r="D66" s="83" t="s">
        <v>382</v>
      </c>
      <c r="E66" s="84">
        <v>6.38</v>
      </c>
      <c r="F66" s="11"/>
      <c r="G66" s="57">
        <f t="shared" si="4"/>
        <v>0</v>
      </c>
    </row>
    <row r="67" spans="1:7" x14ac:dyDescent="0.2">
      <c r="A67" s="72"/>
      <c r="B67" s="72"/>
      <c r="C67" s="72" t="s">
        <v>438</v>
      </c>
      <c r="D67" s="72"/>
      <c r="E67" s="72"/>
      <c r="F67" s="72"/>
      <c r="G67" s="95">
        <f>SUM(G59:G66)</f>
        <v>0</v>
      </c>
    </row>
    <row r="68" spans="1:7" x14ac:dyDescent="0.2">
      <c r="A68" s="68"/>
      <c r="B68" s="68"/>
      <c r="C68" s="69" t="s">
        <v>2188</v>
      </c>
      <c r="D68" s="70"/>
      <c r="E68" s="68"/>
      <c r="F68" s="68"/>
      <c r="G68" s="68"/>
    </row>
    <row r="69" spans="1:7" ht="33.75" x14ac:dyDescent="0.2">
      <c r="A69" s="71">
        <v>50</v>
      </c>
      <c r="B69" s="71" t="s">
        <v>416</v>
      </c>
      <c r="C69" s="82" t="s">
        <v>417</v>
      </c>
      <c r="D69" s="83" t="s">
        <v>66</v>
      </c>
      <c r="E69" s="84">
        <v>14</v>
      </c>
      <c r="F69" s="11"/>
      <c r="G69" s="57">
        <f>ROUND(E69*F69,2)</f>
        <v>0</v>
      </c>
    </row>
    <row r="70" spans="1:7" ht="33.75" x14ac:dyDescent="0.2">
      <c r="A70" s="71">
        <v>51</v>
      </c>
      <c r="B70" s="71" t="s">
        <v>418</v>
      </c>
      <c r="C70" s="82" t="s">
        <v>419</v>
      </c>
      <c r="D70" s="83" t="s">
        <v>66</v>
      </c>
      <c r="E70" s="84">
        <v>1.6</v>
      </c>
      <c r="F70" s="11"/>
      <c r="G70" s="57">
        <f t="shared" ref="G70:G76" si="5">ROUND(E70*F70,2)</f>
        <v>0</v>
      </c>
    </row>
    <row r="71" spans="1:7" ht="33.75" x14ac:dyDescent="0.2">
      <c r="A71" s="71">
        <v>52</v>
      </c>
      <c r="B71" s="71" t="s">
        <v>433</v>
      </c>
      <c r="C71" s="82" t="s">
        <v>434</v>
      </c>
      <c r="D71" s="83" t="s">
        <v>66</v>
      </c>
      <c r="E71" s="84">
        <v>11.12</v>
      </c>
      <c r="F71" s="11"/>
      <c r="G71" s="57">
        <f t="shared" si="5"/>
        <v>0</v>
      </c>
    </row>
    <row r="72" spans="1:7" ht="33.75" x14ac:dyDescent="0.2">
      <c r="A72" s="71">
        <v>53</v>
      </c>
      <c r="B72" s="71" t="s">
        <v>435</v>
      </c>
      <c r="C72" s="82" t="s">
        <v>436</v>
      </c>
      <c r="D72" s="83" t="s">
        <v>382</v>
      </c>
      <c r="E72" s="84">
        <v>0.7</v>
      </c>
      <c r="F72" s="11"/>
      <c r="G72" s="57">
        <f t="shared" si="5"/>
        <v>0</v>
      </c>
    </row>
    <row r="73" spans="1:7" ht="33.75" x14ac:dyDescent="0.2">
      <c r="A73" s="71">
        <v>54</v>
      </c>
      <c r="B73" s="71" t="s">
        <v>426</v>
      </c>
      <c r="C73" s="82" t="s">
        <v>427</v>
      </c>
      <c r="D73" s="83" t="s">
        <v>66</v>
      </c>
      <c r="E73" s="84">
        <v>8</v>
      </c>
      <c r="F73" s="11"/>
      <c r="G73" s="57">
        <f t="shared" si="5"/>
        <v>0</v>
      </c>
    </row>
    <row r="74" spans="1:7" ht="33.75" x14ac:dyDescent="0.2">
      <c r="A74" s="71">
        <v>55</v>
      </c>
      <c r="B74" s="71" t="s">
        <v>428</v>
      </c>
      <c r="C74" s="82" t="s">
        <v>429</v>
      </c>
      <c r="D74" s="83" t="s">
        <v>66</v>
      </c>
      <c r="E74" s="84">
        <v>4.4000000000000004</v>
      </c>
      <c r="F74" s="11"/>
      <c r="G74" s="57">
        <f t="shared" si="5"/>
        <v>0</v>
      </c>
    </row>
    <row r="75" spans="1:7" ht="33.75" x14ac:dyDescent="0.2">
      <c r="A75" s="71">
        <v>56</v>
      </c>
      <c r="B75" s="71" t="s">
        <v>430</v>
      </c>
      <c r="C75" s="82" t="s">
        <v>431</v>
      </c>
      <c r="D75" s="83" t="s">
        <v>66</v>
      </c>
      <c r="E75" s="84">
        <v>9.6</v>
      </c>
      <c r="F75" s="11"/>
      <c r="G75" s="57">
        <f t="shared" si="5"/>
        <v>0</v>
      </c>
    </row>
    <row r="76" spans="1:7" ht="33.75" x14ac:dyDescent="0.2">
      <c r="A76" s="71">
        <v>57</v>
      </c>
      <c r="B76" s="71" t="s">
        <v>199</v>
      </c>
      <c r="C76" s="82" t="s">
        <v>414</v>
      </c>
      <c r="D76" s="83" t="s">
        <v>382</v>
      </c>
      <c r="E76" s="84">
        <v>14.4</v>
      </c>
      <c r="F76" s="11"/>
      <c r="G76" s="57">
        <f t="shared" si="5"/>
        <v>0</v>
      </c>
    </row>
    <row r="77" spans="1:7" x14ac:dyDescent="0.2">
      <c r="A77" s="72"/>
      <c r="B77" s="72"/>
      <c r="C77" s="72" t="s">
        <v>439</v>
      </c>
      <c r="D77" s="72"/>
      <c r="E77" s="72"/>
      <c r="F77" s="72"/>
      <c r="G77" s="95">
        <f>SUM(G69:G76)</f>
        <v>0</v>
      </c>
    </row>
    <row r="78" spans="1:7" x14ac:dyDescent="0.2">
      <c r="A78" s="68"/>
      <c r="B78" s="68"/>
      <c r="C78" s="69" t="s">
        <v>2189</v>
      </c>
      <c r="D78" s="70"/>
      <c r="E78" s="68"/>
      <c r="F78" s="68"/>
      <c r="G78" s="68"/>
    </row>
    <row r="79" spans="1:7" ht="33.75" x14ac:dyDescent="0.2">
      <c r="A79" s="71">
        <v>58</v>
      </c>
      <c r="B79" s="71" t="s">
        <v>416</v>
      </c>
      <c r="C79" s="82" t="s">
        <v>417</v>
      </c>
      <c r="D79" s="83" t="s">
        <v>66</v>
      </c>
      <c r="E79" s="84">
        <v>16.64</v>
      </c>
      <c r="F79" s="11"/>
      <c r="G79" s="57">
        <f>ROUND(E79*F79,2)</f>
        <v>0</v>
      </c>
    </row>
    <row r="80" spans="1:7" ht="33.75" x14ac:dyDescent="0.2">
      <c r="A80" s="71">
        <v>59</v>
      </c>
      <c r="B80" s="71" t="s">
        <v>418</v>
      </c>
      <c r="C80" s="82" t="s">
        <v>419</v>
      </c>
      <c r="D80" s="83" t="s">
        <v>66</v>
      </c>
      <c r="E80" s="84">
        <v>0.72</v>
      </c>
      <c r="F80" s="11"/>
      <c r="G80" s="57">
        <f t="shared" ref="G80:G87" si="6">ROUND(E80*F80,2)</f>
        <v>0</v>
      </c>
    </row>
    <row r="81" spans="1:7" ht="33.75" x14ac:dyDescent="0.2">
      <c r="A81" s="71">
        <v>60</v>
      </c>
      <c r="B81" s="71" t="s">
        <v>433</v>
      </c>
      <c r="C81" s="82" t="s">
        <v>434</v>
      </c>
      <c r="D81" s="83" t="s">
        <v>66</v>
      </c>
      <c r="E81" s="84">
        <v>2.48</v>
      </c>
      <c r="F81" s="11"/>
      <c r="G81" s="57">
        <f t="shared" si="6"/>
        <v>0</v>
      </c>
    </row>
    <row r="82" spans="1:7" ht="33.75" x14ac:dyDescent="0.2">
      <c r="A82" s="71">
        <v>61</v>
      </c>
      <c r="B82" s="71" t="s">
        <v>435</v>
      </c>
      <c r="C82" s="82" t="s">
        <v>436</v>
      </c>
      <c r="D82" s="83" t="s">
        <v>382</v>
      </c>
      <c r="E82" s="84">
        <v>0.2</v>
      </c>
      <c r="F82" s="11"/>
      <c r="G82" s="57">
        <f t="shared" si="6"/>
        <v>0</v>
      </c>
    </row>
    <row r="83" spans="1:7" ht="33.75" x14ac:dyDescent="0.2">
      <c r="A83" s="71">
        <v>62</v>
      </c>
      <c r="B83" s="71" t="s">
        <v>440</v>
      </c>
      <c r="C83" s="82" t="s">
        <v>441</v>
      </c>
      <c r="D83" s="83" t="s">
        <v>382</v>
      </c>
      <c r="E83" s="84">
        <v>1.41</v>
      </c>
      <c r="F83" s="11"/>
      <c r="G83" s="57">
        <f t="shared" si="6"/>
        <v>0</v>
      </c>
    </row>
    <row r="84" spans="1:7" ht="33.75" x14ac:dyDescent="0.2">
      <c r="A84" s="71">
        <v>63</v>
      </c>
      <c r="B84" s="71" t="s">
        <v>426</v>
      </c>
      <c r="C84" s="82" t="s">
        <v>427</v>
      </c>
      <c r="D84" s="83" t="s">
        <v>66</v>
      </c>
      <c r="E84" s="84">
        <v>2</v>
      </c>
      <c r="F84" s="11"/>
      <c r="G84" s="57">
        <f t="shared" si="6"/>
        <v>0</v>
      </c>
    </row>
    <row r="85" spans="1:7" ht="33.75" x14ac:dyDescent="0.2">
      <c r="A85" s="71">
        <v>64</v>
      </c>
      <c r="B85" s="71" t="s">
        <v>428</v>
      </c>
      <c r="C85" s="82" t="s">
        <v>429</v>
      </c>
      <c r="D85" s="83" t="s">
        <v>66</v>
      </c>
      <c r="E85" s="84">
        <v>11.44</v>
      </c>
      <c r="F85" s="11"/>
      <c r="G85" s="57">
        <f t="shared" si="6"/>
        <v>0</v>
      </c>
    </row>
    <row r="86" spans="1:7" ht="33.75" x14ac:dyDescent="0.2">
      <c r="A86" s="71">
        <v>65</v>
      </c>
      <c r="B86" s="71" t="s">
        <v>430</v>
      </c>
      <c r="C86" s="82" t="s">
        <v>431</v>
      </c>
      <c r="D86" s="83" t="s">
        <v>66</v>
      </c>
      <c r="E86" s="84">
        <v>5.2</v>
      </c>
      <c r="F86" s="11"/>
      <c r="G86" s="57">
        <f t="shared" si="6"/>
        <v>0</v>
      </c>
    </row>
    <row r="87" spans="1:7" ht="33.75" x14ac:dyDescent="0.2">
      <c r="A87" s="71">
        <v>66</v>
      </c>
      <c r="B87" s="71" t="s">
        <v>199</v>
      </c>
      <c r="C87" s="82" t="s">
        <v>414</v>
      </c>
      <c r="D87" s="83" t="s">
        <v>382</v>
      </c>
      <c r="E87" s="84">
        <v>7.8</v>
      </c>
      <c r="F87" s="11"/>
      <c r="G87" s="57">
        <f t="shared" si="6"/>
        <v>0</v>
      </c>
    </row>
    <row r="88" spans="1:7" x14ac:dyDescent="0.2">
      <c r="A88" s="72"/>
      <c r="B88" s="72"/>
      <c r="C88" s="72" t="s">
        <v>442</v>
      </c>
      <c r="D88" s="72"/>
      <c r="E88" s="72"/>
      <c r="F88" s="72"/>
      <c r="G88" s="95">
        <f>SUM(G79:G87)</f>
        <v>0</v>
      </c>
    </row>
    <row r="89" spans="1:7" x14ac:dyDescent="0.2">
      <c r="A89" s="72"/>
      <c r="B89" s="72"/>
      <c r="C89" s="114" t="s">
        <v>443</v>
      </c>
      <c r="D89" s="72"/>
      <c r="E89" s="72"/>
      <c r="F89" s="72"/>
      <c r="G89" s="95">
        <f>SUM(G57+G67+G77+G88)</f>
        <v>0</v>
      </c>
    </row>
    <row r="90" spans="1:7" x14ac:dyDescent="0.2">
      <c r="A90" s="68"/>
      <c r="B90" s="68"/>
      <c r="C90" s="69" t="s">
        <v>2190</v>
      </c>
      <c r="D90" s="70"/>
      <c r="E90" s="68"/>
      <c r="F90" s="68"/>
      <c r="G90" s="68"/>
    </row>
    <row r="91" spans="1:7" x14ac:dyDescent="0.2">
      <c r="A91" s="68"/>
      <c r="B91" s="68"/>
      <c r="C91" s="69" t="s">
        <v>2191</v>
      </c>
      <c r="D91" s="70"/>
      <c r="E91" s="68"/>
      <c r="F91" s="68"/>
      <c r="G91" s="68"/>
    </row>
    <row r="92" spans="1:7" ht="33.75" x14ac:dyDescent="0.2">
      <c r="A92" s="71">
        <v>67</v>
      </c>
      <c r="B92" s="71" t="s">
        <v>416</v>
      </c>
      <c r="C92" s="82" t="s">
        <v>417</v>
      </c>
      <c r="D92" s="83" t="s">
        <v>66</v>
      </c>
      <c r="E92" s="84">
        <v>13.46</v>
      </c>
      <c r="F92" s="11"/>
      <c r="G92" s="57">
        <f>ROUND(E92*F92,2)</f>
        <v>0</v>
      </c>
    </row>
    <row r="93" spans="1:7" ht="33.75" x14ac:dyDescent="0.2">
      <c r="A93" s="71">
        <v>68</v>
      </c>
      <c r="B93" s="71" t="s">
        <v>418</v>
      </c>
      <c r="C93" s="82" t="s">
        <v>419</v>
      </c>
      <c r="D93" s="83" t="s">
        <v>66</v>
      </c>
      <c r="E93" s="84">
        <v>0.52</v>
      </c>
      <c r="F93" s="11"/>
      <c r="G93" s="57">
        <f t="shared" ref="G93:G101" si="7">ROUND(E93*F93,2)</f>
        <v>0</v>
      </c>
    </row>
    <row r="94" spans="1:7" ht="33.75" x14ac:dyDescent="0.2">
      <c r="A94" s="71">
        <v>69</v>
      </c>
      <c r="B94" s="71" t="s">
        <v>433</v>
      </c>
      <c r="C94" s="82" t="s">
        <v>434</v>
      </c>
      <c r="D94" s="83" t="s">
        <v>66</v>
      </c>
      <c r="E94" s="84">
        <v>2.72</v>
      </c>
      <c r="F94" s="11"/>
      <c r="G94" s="57">
        <f t="shared" si="7"/>
        <v>0</v>
      </c>
    </row>
    <row r="95" spans="1:7" ht="33.75" x14ac:dyDescent="0.2">
      <c r="A95" s="71">
        <v>70</v>
      </c>
      <c r="B95" s="71" t="s">
        <v>435</v>
      </c>
      <c r="C95" s="82" t="s">
        <v>436</v>
      </c>
      <c r="D95" s="83" t="s">
        <v>382</v>
      </c>
      <c r="E95" s="84">
        <v>0.17</v>
      </c>
      <c r="F95" s="11"/>
      <c r="G95" s="57">
        <f t="shared" si="7"/>
        <v>0</v>
      </c>
    </row>
    <row r="96" spans="1:7" ht="33.75" x14ac:dyDescent="0.2">
      <c r="A96" s="71">
        <v>71</v>
      </c>
      <c r="B96" s="71" t="s">
        <v>444</v>
      </c>
      <c r="C96" s="82" t="s">
        <v>445</v>
      </c>
      <c r="D96" s="83" t="s">
        <v>14</v>
      </c>
      <c r="E96" s="84">
        <v>8</v>
      </c>
      <c r="F96" s="11"/>
      <c r="G96" s="57">
        <f t="shared" si="7"/>
        <v>0</v>
      </c>
    </row>
    <row r="97" spans="1:7" ht="33.75" x14ac:dyDescent="0.2">
      <c r="A97" s="71">
        <v>72</v>
      </c>
      <c r="B97" s="71" t="s">
        <v>446</v>
      </c>
      <c r="C97" s="82" t="s">
        <v>447</v>
      </c>
      <c r="D97" s="83" t="s">
        <v>448</v>
      </c>
      <c r="E97" s="84">
        <v>174.9</v>
      </c>
      <c r="F97" s="11"/>
      <c r="G97" s="57">
        <f t="shared" si="7"/>
        <v>0</v>
      </c>
    </row>
    <row r="98" spans="1:7" ht="33.75" x14ac:dyDescent="0.2">
      <c r="A98" s="71">
        <v>73</v>
      </c>
      <c r="B98" s="71" t="s">
        <v>426</v>
      </c>
      <c r="C98" s="82" t="s">
        <v>427</v>
      </c>
      <c r="D98" s="83" t="s">
        <v>66</v>
      </c>
      <c r="E98" s="84">
        <v>2</v>
      </c>
      <c r="F98" s="11"/>
      <c r="G98" s="57">
        <f t="shared" si="7"/>
        <v>0</v>
      </c>
    </row>
    <row r="99" spans="1:7" ht="33.75" x14ac:dyDescent="0.2">
      <c r="A99" s="71">
        <v>74</v>
      </c>
      <c r="B99" s="71" t="s">
        <v>428</v>
      </c>
      <c r="C99" s="82" t="s">
        <v>429</v>
      </c>
      <c r="D99" s="83" t="s">
        <v>66</v>
      </c>
      <c r="E99" s="84">
        <v>8.2200000000000006</v>
      </c>
      <c r="F99" s="11"/>
      <c r="G99" s="57">
        <f t="shared" si="7"/>
        <v>0</v>
      </c>
    </row>
    <row r="100" spans="1:7" ht="33.75" x14ac:dyDescent="0.2">
      <c r="A100" s="71">
        <v>75</v>
      </c>
      <c r="B100" s="71" t="s">
        <v>430</v>
      </c>
      <c r="C100" s="82" t="s">
        <v>431</v>
      </c>
      <c r="D100" s="83" t="s">
        <v>66</v>
      </c>
      <c r="E100" s="84">
        <v>5.24</v>
      </c>
      <c r="F100" s="11"/>
      <c r="G100" s="57">
        <f t="shared" si="7"/>
        <v>0</v>
      </c>
    </row>
    <row r="101" spans="1:7" ht="33.75" x14ac:dyDescent="0.2">
      <c r="A101" s="71">
        <v>76</v>
      </c>
      <c r="B101" s="71" t="s">
        <v>199</v>
      </c>
      <c r="C101" s="82" t="s">
        <v>414</v>
      </c>
      <c r="D101" s="83" t="s">
        <v>382</v>
      </c>
      <c r="E101" s="84">
        <v>7.86</v>
      </c>
      <c r="F101" s="11"/>
      <c r="G101" s="57">
        <f t="shared" si="7"/>
        <v>0</v>
      </c>
    </row>
    <row r="102" spans="1:7" x14ac:dyDescent="0.2">
      <c r="A102" s="72"/>
      <c r="B102" s="72"/>
      <c r="C102" s="72" t="s">
        <v>449</v>
      </c>
      <c r="D102" s="72"/>
      <c r="E102" s="72"/>
      <c r="F102" s="72"/>
      <c r="G102" s="95">
        <f>SUM(G92:G101)</f>
        <v>0</v>
      </c>
    </row>
    <row r="103" spans="1:7" x14ac:dyDescent="0.2">
      <c r="A103" s="68"/>
      <c r="B103" s="68"/>
      <c r="C103" s="69" t="s">
        <v>2192</v>
      </c>
      <c r="D103" s="70"/>
      <c r="E103" s="68"/>
      <c r="F103" s="68"/>
      <c r="G103" s="68"/>
    </row>
    <row r="104" spans="1:7" ht="33.75" x14ac:dyDescent="0.2">
      <c r="A104" s="71">
        <v>77</v>
      </c>
      <c r="B104" s="71" t="s">
        <v>416</v>
      </c>
      <c r="C104" s="82" t="s">
        <v>417</v>
      </c>
      <c r="D104" s="83" t="s">
        <v>66</v>
      </c>
      <c r="E104" s="84">
        <v>53.84</v>
      </c>
      <c r="F104" s="11"/>
      <c r="G104" s="57">
        <f>ROUND(E104*F104,2)</f>
        <v>0</v>
      </c>
    </row>
    <row r="105" spans="1:7" ht="33.75" x14ac:dyDescent="0.2">
      <c r="A105" s="71">
        <v>78</v>
      </c>
      <c r="B105" s="71" t="s">
        <v>418</v>
      </c>
      <c r="C105" s="82" t="s">
        <v>419</v>
      </c>
      <c r="D105" s="83" t="s">
        <v>66</v>
      </c>
      <c r="E105" s="84">
        <v>2.08</v>
      </c>
      <c r="F105" s="11"/>
      <c r="G105" s="57">
        <f t="shared" ref="G105:G113" si="8">ROUND(E105*F105,2)</f>
        <v>0</v>
      </c>
    </row>
    <row r="106" spans="1:7" ht="33.75" x14ac:dyDescent="0.2">
      <c r="A106" s="71">
        <v>79</v>
      </c>
      <c r="B106" s="71" t="s">
        <v>433</v>
      </c>
      <c r="C106" s="82" t="s">
        <v>434</v>
      </c>
      <c r="D106" s="83" t="s">
        <v>66</v>
      </c>
      <c r="E106" s="84">
        <v>10.88</v>
      </c>
      <c r="F106" s="11"/>
      <c r="G106" s="57">
        <f t="shared" si="8"/>
        <v>0</v>
      </c>
    </row>
    <row r="107" spans="1:7" ht="33.75" x14ac:dyDescent="0.2">
      <c r="A107" s="71">
        <v>80</v>
      </c>
      <c r="B107" s="71" t="s">
        <v>435</v>
      </c>
      <c r="C107" s="82" t="s">
        <v>436</v>
      </c>
      <c r="D107" s="83" t="s">
        <v>382</v>
      </c>
      <c r="E107" s="84">
        <v>0.7</v>
      </c>
      <c r="F107" s="11"/>
      <c r="G107" s="57">
        <f t="shared" si="8"/>
        <v>0</v>
      </c>
    </row>
    <row r="108" spans="1:7" ht="33.75" x14ac:dyDescent="0.2">
      <c r="A108" s="71">
        <v>81</v>
      </c>
      <c r="B108" s="71" t="s">
        <v>444</v>
      </c>
      <c r="C108" s="82" t="s">
        <v>445</v>
      </c>
      <c r="D108" s="83" t="s">
        <v>14</v>
      </c>
      <c r="E108" s="84">
        <v>32</v>
      </c>
      <c r="F108" s="11"/>
      <c r="G108" s="57">
        <f t="shared" si="8"/>
        <v>0</v>
      </c>
    </row>
    <row r="109" spans="1:7" ht="33.75" x14ac:dyDescent="0.2">
      <c r="A109" s="71">
        <v>82</v>
      </c>
      <c r="B109" s="71" t="s">
        <v>446</v>
      </c>
      <c r="C109" s="82" t="s">
        <v>447</v>
      </c>
      <c r="D109" s="83" t="s">
        <v>448</v>
      </c>
      <c r="E109" s="84">
        <v>699.6</v>
      </c>
      <c r="F109" s="11"/>
      <c r="G109" s="57">
        <f t="shared" si="8"/>
        <v>0</v>
      </c>
    </row>
    <row r="110" spans="1:7" ht="33.75" x14ac:dyDescent="0.2">
      <c r="A110" s="71">
        <v>83</v>
      </c>
      <c r="B110" s="71" t="s">
        <v>426</v>
      </c>
      <c r="C110" s="82" t="s">
        <v>427</v>
      </c>
      <c r="D110" s="83" t="s">
        <v>66</v>
      </c>
      <c r="E110" s="84">
        <v>8</v>
      </c>
      <c r="F110" s="11"/>
      <c r="G110" s="57">
        <f t="shared" si="8"/>
        <v>0</v>
      </c>
    </row>
    <row r="111" spans="1:7" ht="33.75" x14ac:dyDescent="0.2">
      <c r="A111" s="71">
        <v>84</v>
      </c>
      <c r="B111" s="71" t="s">
        <v>428</v>
      </c>
      <c r="C111" s="82" t="s">
        <v>429</v>
      </c>
      <c r="D111" s="83" t="s">
        <v>66</v>
      </c>
      <c r="E111" s="84">
        <v>32.880000000000003</v>
      </c>
      <c r="F111" s="11"/>
      <c r="G111" s="57">
        <f t="shared" si="8"/>
        <v>0</v>
      </c>
    </row>
    <row r="112" spans="1:7" ht="33.75" x14ac:dyDescent="0.2">
      <c r="A112" s="71">
        <v>85</v>
      </c>
      <c r="B112" s="71" t="s">
        <v>430</v>
      </c>
      <c r="C112" s="82" t="s">
        <v>431</v>
      </c>
      <c r="D112" s="83" t="s">
        <v>66</v>
      </c>
      <c r="E112" s="84">
        <v>20.96</v>
      </c>
      <c r="F112" s="11"/>
      <c r="G112" s="57">
        <f t="shared" si="8"/>
        <v>0</v>
      </c>
    </row>
    <row r="113" spans="1:7" ht="33.75" x14ac:dyDescent="0.2">
      <c r="A113" s="71">
        <v>86</v>
      </c>
      <c r="B113" s="71" t="s">
        <v>199</v>
      </c>
      <c r="C113" s="82" t="s">
        <v>414</v>
      </c>
      <c r="D113" s="83" t="s">
        <v>382</v>
      </c>
      <c r="E113" s="84">
        <v>31.44</v>
      </c>
      <c r="F113" s="11"/>
      <c r="G113" s="57">
        <f t="shared" si="8"/>
        <v>0</v>
      </c>
    </row>
    <row r="114" spans="1:7" x14ac:dyDescent="0.2">
      <c r="A114" s="72"/>
      <c r="B114" s="72"/>
      <c r="C114" s="72" t="s">
        <v>450</v>
      </c>
      <c r="D114" s="72"/>
      <c r="E114" s="72"/>
      <c r="F114" s="72"/>
      <c r="G114" s="95">
        <f>SUM(G104:G113)</f>
        <v>0</v>
      </c>
    </row>
    <row r="115" spans="1:7" x14ac:dyDescent="0.2">
      <c r="A115" s="72"/>
      <c r="B115" s="72"/>
      <c r="C115" s="114" t="s">
        <v>451</v>
      </c>
      <c r="D115" s="72"/>
      <c r="E115" s="72"/>
      <c r="F115" s="72"/>
      <c r="G115" s="95">
        <f>SUM(G102+G114)</f>
        <v>0</v>
      </c>
    </row>
    <row r="116" spans="1:7" x14ac:dyDescent="0.2">
      <c r="A116" s="68"/>
      <c r="B116" s="68"/>
      <c r="C116" s="69" t="s">
        <v>2193</v>
      </c>
      <c r="D116" s="70"/>
      <c r="E116" s="68"/>
      <c r="F116" s="68"/>
      <c r="G116" s="68"/>
    </row>
    <row r="117" spans="1:7" x14ac:dyDescent="0.2">
      <c r="A117" s="68"/>
      <c r="B117" s="68"/>
      <c r="C117" s="69" t="s">
        <v>2194</v>
      </c>
      <c r="D117" s="70"/>
      <c r="E117" s="68"/>
      <c r="F117" s="68"/>
      <c r="G117" s="68"/>
    </row>
    <row r="118" spans="1:7" ht="33.75" x14ac:dyDescent="0.2">
      <c r="A118" s="71">
        <v>87</v>
      </c>
      <c r="B118" s="71" t="s">
        <v>452</v>
      </c>
      <c r="C118" s="82" t="s">
        <v>453</v>
      </c>
      <c r="D118" s="83" t="s">
        <v>66</v>
      </c>
      <c r="E118" s="84">
        <v>7303.11</v>
      </c>
      <c r="F118" s="11"/>
      <c r="G118" s="57">
        <f>ROUND(E118*F118,2)</f>
        <v>0</v>
      </c>
    </row>
    <row r="119" spans="1:7" ht="33.75" x14ac:dyDescent="0.2">
      <c r="A119" s="71">
        <v>88</v>
      </c>
      <c r="B119" s="71" t="s">
        <v>416</v>
      </c>
      <c r="C119" s="82" t="s">
        <v>417</v>
      </c>
      <c r="D119" s="83" t="s">
        <v>66</v>
      </c>
      <c r="E119" s="84">
        <v>7303.11</v>
      </c>
      <c r="F119" s="11"/>
      <c r="G119" s="57">
        <f t="shared" ref="G119:G134" si="9">ROUND(E119*F119,2)</f>
        <v>0</v>
      </c>
    </row>
    <row r="120" spans="1:7" ht="33.75" x14ac:dyDescent="0.2">
      <c r="A120" s="71">
        <v>89</v>
      </c>
      <c r="B120" s="71" t="s">
        <v>454</v>
      </c>
      <c r="C120" s="82" t="s">
        <v>455</v>
      </c>
      <c r="D120" s="83" t="s">
        <v>66</v>
      </c>
      <c r="E120" s="84">
        <v>1428.95</v>
      </c>
      <c r="F120" s="11"/>
      <c r="G120" s="57">
        <f t="shared" si="9"/>
        <v>0</v>
      </c>
    </row>
    <row r="121" spans="1:7" ht="33.75" x14ac:dyDescent="0.2">
      <c r="A121" s="71">
        <v>90</v>
      </c>
      <c r="B121" s="71" t="s">
        <v>418</v>
      </c>
      <c r="C121" s="82" t="s">
        <v>419</v>
      </c>
      <c r="D121" s="83" t="s">
        <v>66</v>
      </c>
      <c r="E121" s="84">
        <v>136.94999999999999</v>
      </c>
      <c r="F121" s="11"/>
      <c r="G121" s="57">
        <f t="shared" si="9"/>
        <v>0</v>
      </c>
    </row>
    <row r="122" spans="1:7" ht="33.75" x14ac:dyDescent="0.2">
      <c r="A122" s="71">
        <v>91</v>
      </c>
      <c r="B122" s="71" t="s">
        <v>385</v>
      </c>
      <c r="C122" s="82" t="s">
        <v>386</v>
      </c>
      <c r="D122" s="83" t="s">
        <v>15</v>
      </c>
      <c r="E122" s="84">
        <v>1062.4000000000001</v>
      </c>
      <c r="F122" s="11"/>
      <c r="G122" s="57">
        <f t="shared" si="9"/>
        <v>0</v>
      </c>
    </row>
    <row r="123" spans="1:7" ht="33.75" x14ac:dyDescent="0.2">
      <c r="A123" s="71">
        <v>92</v>
      </c>
      <c r="B123" s="71" t="s">
        <v>456</v>
      </c>
      <c r="C123" s="82" t="s">
        <v>457</v>
      </c>
      <c r="D123" s="83" t="s">
        <v>66</v>
      </c>
      <c r="E123" s="84">
        <v>1553.76</v>
      </c>
      <c r="F123" s="11"/>
      <c r="G123" s="57">
        <f t="shared" si="9"/>
        <v>0</v>
      </c>
    </row>
    <row r="124" spans="1:7" ht="33.75" x14ac:dyDescent="0.2">
      <c r="A124" s="71">
        <v>93</v>
      </c>
      <c r="B124" s="71" t="s">
        <v>380</v>
      </c>
      <c r="C124" s="82" t="s">
        <v>381</v>
      </c>
      <c r="D124" s="83" t="s">
        <v>382</v>
      </c>
      <c r="E124" s="84">
        <v>258.75</v>
      </c>
      <c r="F124" s="11"/>
      <c r="G124" s="57">
        <f t="shared" si="9"/>
        <v>0</v>
      </c>
    </row>
    <row r="125" spans="1:7" ht="33.75" x14ac:dyDescent="0.2">
      <c r="A125" s="71">
        <v>94</v>
      </c>
      <c r="B125" s="71" t="s">
        <v>458</v>
      </c>
      <c r="C125" s="82" t="s">
        <v>459</v>
      </c>
      <c r="D125" s="83" t="s">
        <v>382</v>
      </c>
      <c r="E125" s="84">
        <v>0.67</v>
      </c>
      <c r="F125" s="11"/>
      <c r="G125" s="57">
        <f t="shared" si="9"/>
        <v>0</v>
      </c>
    </row>
    <row r="126" spans="1:7" ht="33.75" x14ac:dyDescent="0.2">
      <c r="A126" s="71">
        <v>95</v>
      </c>
      <c r="B126" s="71" t="s">
        <v>446</v>
      </c>
      <c r="C126" s="97" t="s">
        <v>2694</v>
      </c>
      <c r="D126" s="108" t="s">
        <v>14</v>
      </c>
      <c r="E126" s="84">
        <v>515</v>
      </c>
      <c r="F126" s="11"/>
      <c r="G126" s="57">
        <f t="shared" si="9"/>
        <v>0</v>
      </c>
    </row>
    <row r="127" spans="1:7" ht="22.5" x14ac:dyDescent="0.2">
      <c r="A127" s="71">
        <v>96</v>
      </c>
      <c r="B127" s="71" t="s">
        <v>460</v>
      </c>
      <c r="C127" s="97" t="s">
        <v>2675</v>
      </c>
      <c r="D127" s="83" t="s">
        <v>14</v>
      </c>
      <c r="E127" s="98">
        <v>24</v>
      </c>
      <c r="F127" s="11"/>
      <c r="G127" s="57">
        <f t="shared" si="9"/>
        <v>0</v>
      </c>
    </row>
    <row r="128" spans="1:7" ht="22.5" x14ac:dyDescent="0.2">
      <c r="A128" s="71">
        <v>97</v>
      </c>
      <c r="B128" s="71" t="s">
        <v>410</v>
      </c>
      <c r="C128" s="82" t="s">
        <v>411</v>
      </c>
      <c r="D128" s="83" t="s">
        <v>75</v>
      </c>
      <c r="E128" s="84">
        <v>96.8</v>
      </c>
      <c r="F128" s="11"/>
      <c r="G128" s="57">
        <f t="shared" si="9"/>
        <v>0</v>
      </c>
    </row>
    <row r="129" spans="1:7" ht="33.75" x14ac:dyDescent="0.2">
      <c r="A129" s="71">
        <v>98</v>
      </c>
      <c r="B129" s="71" t="s">
        <v>387</v>
      </c>
      <c r="C129" s="82" t="s">
        <v>388</v>
      </c>
      <c r="D129" s="83" t="s">
        <v>15</v>
      </c>
      <c r="E129" s="84">
        <v>3652</v>
      </c>
      <c r="F129" s="11"/>
      <c r="G129" s="57">
        <f t="shared" si="9"/>
        <v>0</v>
      </c>
    </row>
    <row r="130" spans="1:7" ht="33.75" x14ac:dyDescent="0.2">
      <c r="A130" s="71">
        <v>99</v>
      </c>
      <c r="B130" s="71" t="s">
        <v>428</v>
      </c>
      <c r="C130" s="82" t="s">
        <v>429</v>
      </c>
      <c r="D130" s="83" t="s">
        <v>66</v>
      </c>
      <c r="E130" s="84">
        <v>5612.4</v>
      </c>
      <c r="F130" s="11"/>
      <c r="G130" s="57">
        <f t="shared" si="9"/>
        <v>0</v>
      </c>
    </row>
    <row r="131" spans="1:7" ht="33.75" x14ac:dyDescent="0.2">
      <c r="A131" s="71">
        <v>100</v>
      </c>
      <c r="B131" s="71" t="s">
        <v>430</v>
      </c>
      <c r="C131" s="82" t="s">
        <v>431</v>
      </c>
      <c r="D131" s="83" t="s">
        <v>66</v>
      </c>
      <c r="E131" s="84">
        <v>1690.71</v>
      </c>
      <c r="F131" s="11"/>
      <c r="G131" s="57">
        <f t="shared" si="9"/>
        <v>0</v>
      </c>
    </row>
    <row r="132" spans="1:7" ht="33.75" x14ac:dyDescent="0.2">
      <c r="A132" s="71">
        <v>101</v>
      </c>
      <c r="B132" s="71" t="s">
        <v>199</v>
      </c>
      <c r="C132" s="82" t="s">
        <v>414</v>
      </c>
      <c r="D132" s="83" t="s">
        <v>382</v>
      </c>
      <c r="E132" s="84">
        <v>2536.0700000000002</v>
      </c>
      <c r="F132" s="11"/>
      <c r="G132" s="57">
        <f t="shared" si="9"/>
        <v>0</v>
      </c>
    </row>
    <row r="133" spans="1:7" ht="33.75" x14ac:dyDescent="0.2">
      <c r="A133" s="71">
        <v>102</v>
      </c>
      <c r="B133" s="71" t="s">
        <v>199</v>
      </c>
      <c r="C133" s="82" t="s">
        <v>461</v>
      </c>
      <c r="D133" s="83" t="s">
        <v>14</v>
      </c>
      <c r="E133" s="84">
        <v>2</v>
      </c>
      <c r="F133" s="11"/>
      <c r="G133" s="57">
        <f t="shared" si="9"/>
        <v>0</v>
      </c>
    </row>
    <row r="134" spans="1:7" ht="33.75" x14ac:dyDescent="0.2">
      <c r="A134" s="71">
        <v>103</v>
      </c>
      <c r="B134" s="71" t="s">
        <v>199</v>
      </c>
      <c r="C134" s="82" t="s">
        <v>462</v>
      </c>
      <c r="D134" s="83" t="s">
        <v>14</v>
      </c>
      <c r="E134" s="84">
        <v>3</v>
      </c>
      <c r="F134" s="11"/>
      <c r="G134" s="57">
        <f t="shared" si="9"/>
        <v>0</v>
      </c>
    </row>
    <row r="135" spans="1:7" x14ac:dyDescent="0.2">
      <c r="A135" s="72"/>
      <c r="B135" s="72"/>
      <c r="C135" s="72" t="s">
        <v>463</v>
      </c>
      <c r="D135" s="72"/>
      <c r="E135" s="72"/>
      <c r="F135" s="72"/>
      <c r="G135" s="95">
        <f>SUM(G118:G134)</f>
        <v>0</v>
      </c>
    </row>
    <row r="136" spans="1:7" x14ac:dyDescent="0.2">
      <c r="A136" s="68"/>
      <c r="B136" s="68"/>
      <c r="C136" s="69" t="s">
        <v>2195</v>
      </c>
      <c r="D136" s="70"/>
      <c r="E136" s="68"/>
      <c r="F136" s="68"/>
      <c r="G136" s="68"/>
    </row>
    <row r="137" spans="1:7" ht="33.75" x14ac:dyDescent="0.2">
      <c r="A137" s="71">
        <v>104</v>
      </c>
      <c r="B137" s="71" t="s">
        <v>452</v>
      </c>
      <c r="C137" s="82" t="s">
        <v>453</v>
      </c>
      <c r="D137" s="83" t="s">
        <v>66</v>
      </c>
      <c r="E137" s="84">
        <v>7286.04</v>
      </c>
      <c r="F137" s="11"/>
      <c r="G137" s="57">
        <f>ROUND(E137*F137,2)</f>
        <v>0</v>
      </c>
    </row>
    <row r="138" spans="1:7" ht="33.75" x14ac:dyDescent="0.2">
      <c r="A138" s="71">
        <v>105</v>
      </c>
      <c r="B138" s="71" t="s">
        <v>416</v>
      </c>
      <c r="C138" s="82" t="s">
        <v>417</v>
      </c>
      <c r="D138" s="83" t="s">
        <v>66</v>
      </c>
      <c r="E138" s="84">
        <v>7286.04</v>
      </c>
      <c r="F138" s="11"/>
      <c r="G138" s="57">
        <f t="shared" ref="G138:G154" si="10">ROUND(E138*F138,2)</f>
        <v>0</v>
      </c>
    </row>
    <row r="139" spans="1:7" ht="33.75" x14ac:dyDescent="0.2">
      <c r="A139" s="71">
        <v>106</v>
      </c>
      <c r="B139" s="71" t="s">
        <v>454</v>
      </c>
      <c r="C139" s="82" t="s">
        <v>455</v>
      </c>
      <c r="D139" s="83" t="s">
        <v>66</v>
      </c>
      <c r="E139" s="84">
        <v>1445.22</v>
      </c>
      <c r="F139" s="11"/>
      <c r="G139" s="57">
        <f t="shared" si="10"/>
        <v>0</v>
      </c>
    </row>
    <row r="140" spans="1:7" ht="33.75" x14ac:dyDescent="0.2">
      <c r="A140" s="71">
        <v>107</v>
      </c>
      <c r="B140" s="71" t="s">
        <v>418</v>
      </c>
      <c r="C140" s="82" t="s">
        <v>419</v>
      </c>
      <c r="D140" s="83" t="s">
        <v>66</v>
      </c>
      <c r="E140" s="84">
        <v>119.88</v>
      </c>
      <c r="F140" s="11"/>
      <c r="G140" s="57">
        <f t="shared" si="10"/>
        <v>0</v>
      </c>
    </row>
    <row r="141" spans="1:7" ht="33.75" x14ac:dyDescent="0.2">
      <c r="A141" s="71">
        <v>108</v>
      </c>
      <c r="B141" s="71" t="s">
        <v>385</v>
      </c>
      <c r="C141" s="82" t="s">
        <v>386</v>
      </c>
      <c r="D141" s="83" t="s">
        <v>15</v>
      </c>
      <c r="E141" s="84">
        <v>1062.4000000000001</v>
      </c>
      <c r="F141" s="11"/>
      <c r="G141" s="57">
        <f t="shared" si="10"/>
        <v>0</v>
      </c>
    </row>
    <row r="142" spans="1:7" ht="33.75" x14ac:dyDescent="0.2">
      <c r="A142" s="71">
        <v>109</v>
      </c>
      <c r="B142" s="71" t="s">
        <v>456</v>
      </c>
      <c r="C142" s="82" t="s">
        <v>457</v>
      </c>
      <c r="D142" s="83" t="s">
        <v>66</v>
      </c>
      <c r="E142" s="84">
        <v>1553.76</v>
      </c>
      <c r="F142" s="11"/>
      <c r="G142" s="57">
        <f t="shared" si="10"/>
        <v>0</v>
      </c>
    </row>
    <row r="143" spans="1:7" ht="33.75" x14ac:dyDescent="0.2">
      <c r="A143" s="71">
        <v>110</v>
      </c>
      <c r="B143" s="71" t="s">
        <v>380</v>
      </c>
      <c r="C143" s="82" t="s">
        <v>381</v>
      </c>
      <c r="D143" s="83" t="s">
        <v>382</v>
      </c>
      <c r="E143" s="84">
        <v>260.25</v>
      </c>
      <c r="F143" s="11"/>
      <c r="G143" s="57">
        <f t="shared" si="10"/>
        <v>0</v>
      </c>
    </row>
    <row r="144" spans="1:7" ht="33.75" x14ac:dyDescent="0.2">
      <c r="A144" s="71">
        <v>111</v>
      </c>
      <c r="B144" s="71" t="s">
        <v>458</v>
      </c>
      <c r="C144" s="82" t="s">
        <v>459</v>
      </c>
      <c r="D144" s="83" t="s">
        <v>382</v>
      </c>
      <c r="E144" s="84">
        <v>0.67</v>
      </c>
      <c r="F144" s="11"/>
      <c r="G144" s="57">
        <f t="shared" si="10"/>
        <v>0</v>
      </c>
    </row>
    <row r="145" spans="1:7" ht="33.75" x14ac:dyDescent="0.2">
      <c r="A145" s="71">
        <v>112</v>
      </c>
      <c r="B145" s="71" t="s">
        <v>446</v>
      </c>
      <c r="C145" s="97" t="s">
        <v>2694</v>
      </c>
      <c r="D145" s="108" t="s">
        <v>14</v>
      </c>
      <c r="E145" s="84">
        <v>515</v>
      </c>
      <c r="F145" s="11"/>
      <c r="G145" s="57">
        <f t="shared" si="10"/>
        <v>0</v>
      </c>
    </row>
    <row r="146" spans="1:7" ht="22.5" x14ac:dyDescent="0.2">
      <c r="A146" s="71">
        <v>113</v>
      </c>
      <c r="B146" s="71" t="s">
        <v>460</v>
      </c>
      <c r="C146" s="97" t="s">
        <v>2675</v>
      </c>
      <c r="D146" s="108" t="s">
        <v>14</v>
      </c>
      <c r="E146" s="98">
        <v>24</v>
      </c>
      <c r="F146" s="11"/>
      <c r="G146" s="57">
        <f t="shared" si="10"/>
        <v>0</v>
      </c>
    </row>
    <row r="147" spans="1:7" ht="33.75" x14ac:dyDescent="0.2">
      <c r="A147" s="71">
        <v>114</v>
      </c>
      <c r="B147" s="71" t="s">
        <v>464</v>
      </c>
      <c r="C147" s="82" t="s">
        <v>465</v>
      </c>
      <c r="D147" s="83" t="s">
        <v>75</v>
      </c>
      <c r="E147" s="84">
        <v>15</v>
      </c>
      <c r="F147" s="11"/>
      <c r="G147" s="57">
        <f t="shared" si="10"/>
        <v>0</v>
      </c>
    </row>
    <row r="148" spans="1:7" ht="22.5" x14ac:dyDescent="0.2">
      <c r="A148" s="71">
        <v>115</v>
      </c>
      <c r="B148" s="71" t="s">
        <v>410</v>
      </c>
      <c r="C148" s="82" t="s">
        <v>411</v>
      </c>
      <c r="D148" s="83" t="s">
        <v>75</v>
      </c>
      <c r="E148" s="84">
        <v>96.8</v>
      </c>
      <c r="F148" s="11"/>
      <c r="G148" s="57">
        <f t="shared" si="10"/>
        <v>0</v>
      </c>
    </row>
    <row r="149" spans="1:7" ht="33.75" x14ac:dyDescent="0.2">
      <c r="A149" s="71">
        <v>116</v>
      </c>
      <c r="B149" s="71" t="s">
        <v>387</v>
      </c>
      <c r="C149" s="82" t="s">
        <v>388</v>
      </c>
      <c r="D149" s="83" t="s">
        <v>15</v>
      </c>
      <c r="E149" s="84">
        <v>3652</v>
      </c>
      <c r="F149" s="11"/>
      <c r="G149" s="57">
        <f t="shared" si="10"/>
        <v>0</v>
      </c>
    </row>
    <row r="150" spans="1:7" ht="33.75" x14ac:dyDescent="0.2">
      <c r="A150" s="71">
        <v>117</v>
      </c>
      <c r="B150" s="71" t="s">
        <v>428</v>
      </c>
      <c r="C150" s="82" t="s">
        <v>429</v>
      </c>
      <c r="D150" s="83" t="s">
        <v>66</v>
      </c>
      <c r="E150" s="84">
        <v>5612.4</v>
      </c>
      <c r="F150" s="11"/>
      <c r="G150" s="57">
        <f t="shared" si="10"/>
        <v>0</v>
      </c>
    </row>
    <row r="151" spans="1:7" ht="33.75" x14ac:dyDescent="0.2">
      <c r="A151" s="71">
        <v>118</v>
      </c>
      <c r="B151" s="71" t="s">
        <v>430</v>
      </c>
      <c r="C151" s="82" t="s">
        <v>431</v>
      </c>
      <c r="D151" s="83" t="s">
        <v>66</v>
      </c>
      <c r="E151" s="84">
        <v>1673.64</v>
      </c>
      <c r="F151" s="11"/>
      <c r="G151" s="57">
        <f t="shared" si="10"/>
        <v>0</v>
      </c>
    </row>
    <row r="152" spans="1:7" ht="33.75" x14ac:dyDescent="0.2">
      <c r="A152" s="71">
        <v>119</v>
      </c>
      <c r="B152" s="71" t="s">
        <v>199</v>
      </c>
      <c r="C152" s="82" t="s">
        <v>414</v>
      </c>
      <c r="D152" s="83" t="s">
        <v>382</v>
      </c>
      <c r="E152" s="84">
        <v>2510.46</v>
      </c>
      <c r="F152" s="11"/>
      <c r="G152" s="57">
        <f t="shared" si="10"/>
        <v>0</v>
      </c>
    </row>
    <row r="153" spans="1:7" ht="33.75" x14ac:dyDescent="0.2">
      <c r="A153" s="71">
        <v>120</v>
      </c>
      <c r="B153" s="71" t="s">
        <v>199</v>
      </c>
      <c r="C153" s="82" t="s">
        <v>461</v>
      </c>
      <c r="D153" s="83" t="s">
        <v>14</v>
      </c>
      <c r="E153" s="84">
        <v>2</v>
      </c>
      <c r="F153" s="11"/>
      <c r="G153" s="57">
        <f t="shared" si="10"/>
        <v>0</v>
      </c>
    </row>
    <row r="154" spans="1:7" ht="33.75" x14ac:dyDescent="0.2">
      <c r="A154" s="71">
        <v>121</v>
      </c>
      <c r="B154" s="71" t="s">
        <v>199</v>
      </c>
      <c r="C154" s="82" t="s">
        <v>462</v>
      </c>
      <c r="D154" s="83" t="s">
        <v>14</v>
      </c>
      <c r="E154" s="84">
        <v>3</v>
      </c>
      <c r="F154" s="11"/>
      <c r="G154" s="57">
        <f t="shared" si="10"/>
        <v>0</v>
      </c>
    </row>
    <row r="155" spans="1:7" x14ac:dyDescent="0.2">
      <c r="A155" s="72"/>
      <c r="B155" s="72"/>
      <c r="C155" s="72" t="s">
        <v>466</v>
      </c>
      <c r="D155" s="72"/>
      <c r="E155" s="72"/>
      <c r="F155" s="72"/>
      <c r="G155" s="95">
        <f>SUM(G137:G154)</f>
        <v>0</v>
      </c>
    </row>
    <row r="156" spans="1:7" x14ac:dyDescent="0.2">
      <c r="A156" s="72"/>
      <c r="B156" s="72"/>
      <c r="C156" s="114" t="s">
        <v>467</v>
      </c>
      <c r="D156" s="72"/>
      <c r="E156" s="72"/>
      <c r="F156" s="72"/>
      <c r="G156" s="95">
        <f>SUM(G135,G155)</f>
        <v>0</v>
      </c>
    </row>
    <row r="157" spans="1:7" x14ac:dyDescent="0.2">
      <c r="A157" s="68"/>
      <c r="B157" s="68"/>
      <c r="C157" s="69" t="s">
        <v>2196</v>
      </c>
      <c r="D157" s="70"/>
      <c r="E157" s="68"/>
      <c r="F157" s="68"/>
      <c r="G157" s="68"/>
    </row>
    <row r="158" spans="1:7" x14ac:dyDescent="0.2">
      <c r="A158" s="68"/>
      <c r="B158" s="68"/>
      <c r="C158" s="69" t="s">
        <v>2197</v>
      </c>
      <c r="D158" s="70"/>
      <c r="E158" s="68"/>
      <c r="F158" s="68"/>
      <c r="G158" s="68"/>
    </row>
    <row r="159" spans="1:7" ht="22.5" x14ac:dyDescent="0.2">
      <c r="A159" s="71">
        <v>122</v>
      </c>
      <c r="B159" s="71" t="s">
        <v>468</v>
      </c>
      <c r="C159" s="85" t="s">
        <v>2573</v>
      </c>
      <c r="D159" s="86" t="s">
        <v>469</v>
      </c>
      <c r="E159" s="87">
        <v>0.66</v>
      </c>
      <c r="F159" s="12"/>
      <c r="G159" s="57">
        <f>ROUND(E159*F159,2)</f>
        <v>0</v>
      </c>
    </row>
    <row r="160" spans="1:7" ht="22.5" x14ac:dyDescent="0.2">
      <c r="A160" s="71">
        <v>123</v>
      </c>
      <c r="B160" s="71" t="s">
        <v>470</v>
      </c>
      <c r="C160" s="85" t="s">
        <v>2572</v>
      </c>
      <c r="D160" s="86" t="s">
        <v>75</v>
      </c>
      <c r="E160" s="87">
        <v>660</v>
      </c>
      <c r="F160" s="12"/>
      <c r="G160" s="57">
        <f>ROUND(E160*F160,2)</f>
        <v>0</v>
      </c>
    </row>
    <row r="161" spans="1:7" x14ac:dyDescent="0.2">
      <c r="A161" s="72"/>
      <c r="B161" s="72"/>
      <c r="C161" s="72" t="s">
        <v>463</v>
      </c>
      <c r="D161" s="72"/>
      <c r="E161" s="72"/>
      <c r="F161" s="72"/>
      <c r="G161" s="95">
        <f>SUM(G159:G160)</f>
        <v>0</v>
      </c>
    </row>
    <row r="162" spans="1:7" x14ac:dyDescent="0.2">
      <c r="A162" s="68"/>
      <c r="B162" s="68"/>
      <c r="C162" s="69" t="s">
        <v>2198</v>
      </c>
      <c r="D162" s="70"/>
      <c r="E162" s="68"/>
      <c r="F162" s="68"/>
      <c r="G162" s="68"/>
    </row>
    <row r="163" spans="1:7" ht="22.5" x14ac:dyDescent="0.2">
      <c r="A163" s="71">
        <v>124</v>
      </c>
      <c r="B163" s="71" t="s">
        <v>468</v>
      </c>
      <c r="C163" s="85" t="s">
        <v>2573</v>
      </c>
      <c r="D163" s="86" t="s">
        <v>469</v>
      </c>
      <c r="E163" s="87">
        <v>0.66</v>
      </c>
      <c r="F163" s="12"/>
      <c r="G163" s="57">
        <f>ROUND(E163*F163,2)</f>
        <v>0</v>
      </c>
    </row>
    <row r="164" spans="1:7" ht="22.5" x14ac:dyDescent="0.2">
      <c r="A164" s="71">
        <v>125</v>
      </c>
      <c r="B164" s="71" t="s">
        <v>470</v>
      </c>
      <c r="C164" s="85" t="s">
        <v>2572</v>
      </c>
      <c r="D164" s="86" t="s">
        <v>75</v>
      </c>
      <c r="E164" s="87">
        <v>660</v>
      </c>
      <c r="F164" s="12"/>
      <c r="G164" s="57">
        <f>ROUND(E164*F164,2)</f>
        <v>0</v>
      </c>
    </row>
    <row r="165" spans="1:7" x14ac:dyDescent="0.2">
      <c r="A165" s="72"/>
      <c r="B165" s="72"/>
      <c r="C165" s="72" t="s">
        <v>466</v>
      </c>
      <c r="D165" s="72"/>
      <c r="E165" s="72"/>
      <c r="F165" s="72"/>
      <c r="G165" s="95">
        <f>SUM(G163:G164)</f>
        <v>0</v>
      </c>
    </row>
    <row r="166" spans="1:7" x14ac:dyDescent="0.2">
      <c r="A166" s="72"/>
      <c r="B166" s="72"/>
      <c r="C166" s="114" t="s">
        <v>471</v>
      </c>
      <c r="D166" s="72"/>
      <c r="E166" s="72"/>
      <c r="F166" s="72"/>
      <c r="G166" s="95">
        <f>SUM(G161+G165)</f>
        <v>0</v>
      </c>
    </row>
    <row r="167" spans="1:7" x14ac:dyDescent="0.2">
      <c r="A167" s="68"/>
      <c r="B167" s="68"/>
      <c r="C167" s="69" t="s">
        <v>2199</v>
      </c>
      <c r="D167" s="70"/>
      <c r="E167" s="68"/>
      <c r="F167" s="68"/>
      <c r="G167" s="68"/>
    </row>
    <row r="168" spans="1:7" x14ac:dyDescent="0.2">
      <c r="A168" s="68"/>
      <c r="B168" s="68"/>
      <c r="C168" s="69" t="s">
        <v>2200</v>
      </c>
      <c r="D168" s="70"/>
      <c r="E168" s="68"/>
      <c r="F168" s="68"/>
      <c r="G168" s="68"/>
    </row>
    <row r="169" spans="1:7" ht="33.75" x14ac:dyDescent="0.2">
      <c r="A169" s="71">
        <v>126</v>
      </c>
      <c r="B169" s="71" t="s">
        <v>452</v>
      </c>
      <c r="C169" s="82" t="s">
        <v>453</v>
      </c>
      <c r="D169" s="83" t="s">
        <v>66</v>
      </c>
      <c r="E169" s="84">
        <v>425</v>
      </c>
      <c r="F169" s="11"/>
      <c r="G169" s="57">
        <f>ROUND(E169*F169,2)</f>
        <v>0</v>
      </c>
    </row>
    <row r="170" spans="1:7" ht="33.75" x14ac:dyDescent="0.2">
      <c r="A170" s="71">
        <v>127</v>
      </c>
      <c r="B170" s="71" t="s">
        <v>472</v>
      </c>
      <c r="C170" s="82" t="s">
        <v>473</v>
      </c>
      <c r="D170" s="83" t="s">
        <v>66</v>
      </c>
      <c r="E170" s="84">
        <v>425</v>
      </c>
      <c r="F170" s="11"/>
      <c r="G170" s="57">
        <f t="shared" ref="G170:G173" si="11">ROUND(E170*F170,2)</f>
        <v>0</v>
      </c>
    </row>
    <row r="171" spans="1:7" ht="33.75" x14ac:dyDescent="0.2">
      <c r="A171" s="71">
        <v>128</v>
      </c>
      <c r="B171" s="71" t="s">
        <v>426</v>
      </c>
      <c r="C171" s="82" t="s">
        <v>427</v>
      </c>
      <c r="D171" s="83" t="s">
        <v>66</v>
      </c>
      <c r="E171" s="84">
        <v>374</v>
      </c>
      <c r="F171" s="11"/>
      <c r="G171" s="57">
        <f t="shared" si="11"/>
        <v>0</v>
      </c>
    </row>
    <row r="172" spans="1:7" ht="33.75" x14ac:dyDescent="0.2">
      <c r="A172" s="71">
        <v>129</v>
      </c>
      <c r="B172" s="71" t="s">
        <v>474</v>
      </c>
      <c r="C172" s="82" t="s">
        <v>419</v>
      </c>
      <c r="D172" s="83" t="s">
        <v>66</v>
      </c>
      <c r="E172" s="84">
        <v>13</v>
      </c>
      <c r="F172" s="11"/>
      <c r="G172" s="57">
        <f t="shared" si="11"/>
        <v>0</v>
      </c>
    </row>
    <row r="173" spans="1:7" ht="33.75" x14ac:dyDescent="0.2">
      <c r="A173" s="71">
        <v>130</v>
      </c>
      <c r="B173" s="71" t="s">
        <v>199</v>
      </c>
      <c r="C173" s="82" t="s">
        <v>414</v>
      </c>
      <c r="D173" s="83" t="s">
        <v>382</v>
      </c>
      <c r="E173" s="84">
        <v>637.5</v>
      </c>
      <c r="F173" s="11"/>
      <c r="G173" s="57">
        <f t="shared" si="11"/>
        <v>0</v>
      </c>
    </row>
    <row r="174" spans="1:7" x14ac:dyDescent="0.2">
      <c r="A174" s="72"/>
      <c r="B174" s="72"/>
      <c r="C174" s="72" t="s">
        <v>475</v>
      </c>
      <c r="D174" s="72"/>
      <c r="E174" s="72"/>
      <c r="F174" s="72"/>
      <c r="G174" s="95">
        <f>SUM(G169:G173)</f>
        <v>0</v>
      </c>
    </row>
    <row r="175" spans="1:7" x14ac:dyDescent="0.2">
      <c r="A175" s="68"/>
      <c r="B175" s="68"/>
      <c r="C175" s="69" t="s">
        <v>2201</v>
      </c>
      <c r="D175" s="70"/>
      <c r="E175" s="68"/>
      <c r="F175" s="68"/>
      <c r="G175" s="68"/>
    </row>
    <row r="176" spans="1:7" ht="33.75" x14ac:dyDescent="0.2">
      <c r="A176" s="71">
        <v>131</v>
      </c>
      <c r="B176" s="71" t="s">
        <v>476</v>
      </c>
      <c r="C176" s="82" t="s">
        <v>477</v>
      </c>
      <c r="D176" s="83" t="s">
        <v>66</v>
      </c>
      <c r="E176" s="84">
        <v>51</v>
      </c>
      <c r="F176" s="11"/>
      <c r="G176" s="57">
        <f>ROUND(E176*F176,2)</f>
        <v>0</v>
      </c>
    </row>
    <row r="177" spans="1:7" ht="33.75" x14ac:dyDescent="0.2">
      <c r="A177" s="71">
        <v>132</v>
      </c>
      <c r="B177" s="71" t="s">
        <v>380</v>
      </c>
      <c r="C177" s="82" t="s">
        <v>381</v>
      </c>
      <c r="D177" s="83" t="s">
        <v>382</v>
      </c>
      <c r="E177" s="84">
        <v>5.0999999999999996</v>
      </c>
      <c r="F177" s="11"/>
      <c r="G177" s="57">
        <f t="shared" ref="G177:G184" si="12">ROUND(E177*F177,2)</f>
        <v>0</v>
      </c>
    </row>
    <row r="178" spans="1:7" ht="33.75" x14ac:dyDescent="0.2">
      <c r="A178" s="71">
        <v>133</v>
      </c>
      <c r="B178" s="71" t="s">
        <v>387</v>
      </c>
      <c r="C178" s="82" t="s">
        <v>478</v>
      </c>
      <c r="D178" s="83" t="s">
        <v>15</v>
      </c>
      <c r="E178" s="84">
        <v>255</v>
      </c>
      <c r="F178" s="11"/>
      <c r="G178" s="57">
        <f t="shared" si="12"/>
        <v>0</v>
      </c>
    </row>
    <row r="179" spans="1:7" ht="33.75" x14ac:dyDescent="0.2">
      <c r="A179" s="71">
        <v>134</v>
      </c>
      <c r="B179" s="71" t="s">
        <v>479</v>
      </c>
      <c r="C179" s="82" t="s">
        <v>480</v>
      </c>
      <c r="D179" s="83" t="s">
        <v>15</v>
      </c>
      <c r="E179" s="84">
        <v>550</v>
      </c>
      <c r="F179" s="11"/>
      <c r="G179" s="57">
        <f t="shared" si="12"/>
        <v>0</v>
      </c>
    </row>
    <row r="180" spans="1:7" ht="33.75" x14ac:dyDescent="0.2">
      <c r="A180" s="71">
        <v>135</v>
      </c>
      <c r="B180" s="71" t="s">
        <v>481</v>
      </c>
      <c r="C180" s="82" t="s">
        <v>482</v>
      </c>
      <c r="D180" s="83" t="s">
        <v>66</v>
      </c>
      <c r="E180" s="84">
        <v>3</v>
      </c>
      <c r="F180" s="11"/>
      <c r="G180" s="57">
        <f t="shared" si="12"/>
        <v>0</v>
      </c>
    </row>
    <row r="181" spans="1:7" ht="33.75" x14ac:dyDescent="0.2">
      <c r="A181" s="71">
        <v>136</v>
      </c>
      <c r="B181" s="71" t="s">
        <v>483</v>
      </c>
      <c r="C181" s="82" t="s">
        <v>484</v>
      </c>
      <c r="D181" s="83" t="s">
        <v>66</v>
      </c>
      <c r="E181" s="84">
        <v>18</v>
      </c>
      <c r="F181" s="11"/>
      <c r="G181" s="57">
        <f t="shared" si="12"/>
        <v>0</v>
      </c>
    </row>
    <row r="182" spans="1:7" ht="33.75" x14ac:dyDescent="0.2">
      <c r="A182" s="71">
        <v>137</v>
      </c>
      <c r="B182" s="71" t="s">
        <v>485</v>
      </c>
      <c r="C182" s="82" t="s">
        <v>486</v>
      </c>
      <c r="D182" s="83" t="s">
        <v>66</v>
      </c>
      <c r="E182" s="84">
        <v>25</v>
      </c>
      <c r="F182" s="11"/>
      <c r="G182" s="57">
        <f t="shared" si="12"/>
        <v>0</v>
      </c>
    </row>
    <row r="183" spans="1:7" ht="33.75" x14ac:dyDescent="0.2">
      <c r="A183" s="71">
        <v>138</v>
      </c>
      <c r="B183" s="71" t="s">
        <v>487</v>
      </c>
      <c r="C183" s="82" t="s">
        <v>488</v>
      </c>
      <c r="D183" s="83" t="s">
        <v>15</v>
      </c>
      <c r="E183" s="84">
        <v>200</v>
      </c>
      <c r="F183" s="11"/>
      <c r="G183" s="57">
        <f t="shared" si="12"/>
        <v>0</v>
      </c>
    </row>
    <row r="184" spans="1:7" ht="33.75" x14ac:dyDescent="0.2">
      <c r="A184" s="71">
        <v>139</v>
      </c>
      <c r="B184" s="71" t="s">
        <v>489</v>
      </c>
      <c r="C184" s="82" t="s">
        <v>490</v>
      </c>
      <c r="D184" s="83" t="s">
        <v>382</v>
      </c>
      <c r="E184" s="84">
        <v>26.47</v>
      </c>
      <c r="F184" s="11"/>
      <c r="G184" s="57">
        <f t="shared" si="12"/>
        <v>0</v>
      </c>
    </row>
    <row r="185" spans="1:7" x14ac:dyDescent="0.2">
      <c r="A185" s="72"/>
      <c r="B185" s="72"/>
      <c r="C185" s="72" t="s">
        <v>491</v>
      </c>
      <c r="D185" s="72"/>
      <c r="E185" s="72"/>
      <c r="F185" s="72"/>
      <c r="G185" s="95">
        <f>SUM(G176:G184)</f>
        <v>0</v>
      </c>
    </row>
    <row r="186" spans="1:7" x14ac:dyDescent="0.2">
      <c r="A186" s="68"/>
      <c r="B186" s="68"/>
      <c r="C186" s="69" t="s">
        <v>2202</v>
      </c>
      <c r="D186" s="70"/>
      <c r="E186" s="68"/>
      <c r="F186" s="68"/>
      <c r="G186" s="68"/>
    </row>
    <row r="187" spans="1:7" ht="33.75" x14ac:dyDescent="0.2">
      <c r="A187" s="71">
        <v>140</v>
      </c>
      <c r="B187" s="71" t="s">
        <v>454</v>
      </c>
      <c r="C187" s="82" t="s">
        <v>492</v>
      </c>
      <c r="D187" s="83" t="s">
        <v>66</v>
      </c>
      <c r="E187" s="84">
        <v>9</v>
      </c>
      <c r="F187" s="11"/>
      <c r="G187" s="57">
        <f>ROUND(E187*F187,2)</f>
        <v>0</v>
      </c>
    </row>
    <row r="188" spans="1:7" ht="33.75" x14ac:dyDescent="0.2">
      <c r="A188" s="71">
        <v>141</v>
      </c>
      <c r="B188" s="71" t="s">
        <v>474</v>
      </c>
      <c r="C188" s="82" t="s">
        <v>419</v>
      </c>
      <c r="D188" s="83" t="s">
        <v>66</v>
      </c>
      <c r="E188" s="84">
        <v>4.5</v>
      </c>
      <c r="F188" s="11"/>
      <c r="G188" s="57">
        <f t="shared" ref="G188:G192" si="13">ROUND(E188*F188,2)</f>
        <v>0</v>
      </c>
    </row>
    <row r="189" spans="1:7" ht="33.75" x14ac:dyDescent="0.2">
      <c r="A189" s="71">
        <v>142</v>
      </c>
      <c r="B189" s="71" t="s">
        <v>493</v>
      </c>
      <c r="C189" s="82" t="s">
        <v>494</v>
      </c>
      <c r="D189" s="83" t="s">
        <v>66</v>
      </c>
      <c r="E189" s="84">
        <v>6</v>
      </c>
      <c r="F189" s="11"/>
      <c r="G189" s="57">
        <f t="shared" si="13"/>
        <v>0</v>
      </c>
    </row>
    <row r="190" spans="1:7" ht="33.75" x14ac:dyDescent="0.2">
      <c r="A190" s="71">
        <v>143</v>
      </c>
      <c r="B190" s="71" t="s">
        <v>405</v>
      </c>
      <c r="C190" s="82" t="s">
        <v>406</v>
      </c>
      <c r="D190" s="83" t="s">
        <v>382</v>
      </c>
      <c r="E190" s="84">
        <v>0.15</v>
      </c>
      <c r="F190" s="11"/>
      <c r="G190" s="57">
        <f t="shared" si="13"/>
        <v>0</v>
      </c>
    </row>
    <row r="191" spans="1:7" ht="22.5" x14ac:dyDescent="0.2">
      <c r="A191" s="71">
        <v>144</v>
      </c>
      <c r="B191" s="71" t="s">
        <v>17</v>
      </c>
      <c r="C191" s="82" t="s">
        <v>18</v>
      </c>
      <c r="D191" s="83" t="s">
        <v>15</v>
      </c>
      <c r="E191" s="98">
        <v>0</v>
      </c>
      <c r="F191" s="11"/>
      <c r="G191" s="57">
        <f t="shared" si="13"/>
        <v>0</v>
      </c>
    </row>
    <row r="192" spans="1:7" ht="22.5" x14ac:dyDescent="0.2">
      <c r="A192" s="71">
        <v>145</v>
      </c>
      <c r="B192" s="71" t="s">
        <v>495</v>
      </c>
      <c r="C192" s="82" t="s">
        <v>496</v>
      </c>
      <c r="D192" s="83" t="s">
        <v>75</v>
      </c>
      <c r="E192" s="84">
        <v>8.33</v>
      </c>
      <c r="F192" s="11"/>
      <c r="G192" s="57">
        <f t="shared" si="13"/>
        <v>0</v>
      </c>
    </row>
    <row r="193" spans="1:7" x14ac:dyDescent="0.2">
      <c r="A193" s="72"/>
      <c r="B193" s="72"/>
      <c r="C193" s="72" t="s">
        <v>497</v>
      </c>
      <c r="D193" s="72"/>
      <c r="E193" s="72"/>
      <c r="F193" s="72"/>
      <c r="G193" s="95">
        <f>SUM(G187:G192)</f>
        <v>0</v>
      </c>
    </row>
    <row r="194" spans="1:7" x14ac:dyDescent="0.2">
      <c r="A194" s="68"/>
      <c r="B194" s="68"/>
      <c r="C194" s="69" t="s">
        <v>2203</v>
      </c>
      <c r="D194" s="70"/>
      <c r="E194" s="68"/>
      <c r="F194" s="68"/>
      <c r="G194" s="68"/>
    </row>
    <row r="195" spans="1:7" ht="33.75" x14ac:dyDescent="0.2">
      <c r="A195" s="71">
        <v>146</v>
      </c>
      <c r="B195" s="71" t="s">
        <v>440</v>
      </c>
      <c r="C195" s="82" t="s">
        <v>498</v>
      </c>
      <c r="D195" s="83" t="s">
        <v>382</v>
      </c>
      <c r="E195" s="84">
        <v>0.33</v>
      </c>
      <c r="F195" s="11"/>
      <c r="G195" s="57">
        <f>ROUND(E195*F195,2)</f>
        <v>0</v>
      </c>
    </row>
    <row r="196" spans="1:7" ht="33.75" x14ac:dyDescent="0.2">
      <c r="A196" s="71">
        <v>147</v>
      </c>
      <c r="B196" s="71" t="s">
        <v>499</v>
      </c>
      <c r="C196" s="82" t="s">
        <v>500</v>
      </c>
      <c r="D196" s="83" t="s">
        <v>382</v>
      </c>
      <c r="E196" s="84">
        <v>1.53</v>
      </c>
      <c r="F196" s="11"/>
      <c r="G196" s="57">
        <f t="shared" ref="G196:G197" si="14">ROUND(E196*F196,2)</f>
        <v>0</v>
      </c>
    </row>
    <row r="197" spans="1:7" ht="33.75" x14ac:dyDescent="0.2">
      <c r="A197" s="71">
        <v>148</v>
      </c>
      <c r="B197" s="71" t="s">
        <v>199</v>
      </c>
      <c r="C197" s="82" t="s">
        <v>501</v>
      </c>
      <c r="D197" s="83" t="s">
        <v>382</v>
      </c>
      <c r="E197" s="84">
        <v>1.86</v>
      </c>
      <c r="F197" s="11"/>
      <c r="G197" s="57">
        <f t="shared" si="14"/>
        <v>0</v>
      </c>
    </row>
    <row r="198" spans="1:7" x14ac:dyDescent="0.2">
      <c r="A198" s="72"/>
      <c r="B198" s="72"/>
      <c r="C198" s="72" t="s">
        <v>502</v>
      </c>
      <c r="D198" s="72"/>
      <c r="E198" s="72"/>
      <c r="F198" s="72"/>
      <c r="G198" s="95">
        <f>SUM(G195:G197)</f>
        <v>0</v>
      </c>
    </row>
    <row r="199" spans="1:7" x14ac:dyDescent="0.2">
      <c r="A199" s="72"/>
      <c r="B199" s="72"/>
      <c r="C199" s="114" t="s">
        <v>234</v>
      </c>
      <c r="D199" s="72"/>
      <c r="E199" s="72"/>
      <c r="F199" s="72"/>
      <c r="G199" s="118">
        <f>SUM(G174+G185+G193+G198)</f>
        <v>0</v>
      </c>
    </row>
    <row r="200" spans="1:7" x14ac:dyDescent="0.2">
      <c r="A200" s="68"/>
      <c r="B200" s="68"/>
      <c r="C200" s="69" t="s">
        <v>2204</v>
      </c>
      <c r="D200" s="70"/>
      <c r="E200" s="68"/>
      <c r="F200" s="68"/>
      <c r="G200" s="68"/>
    </row>
    <row r="201" spans="1:7" x14ac:dyDescent="0.2">
      <c r="A201" s="68"/>
      <c r="B201" s="68"/>
      <c r="C201" s="69" t="s">
        <v>2205</v>
      </c>
      <c r="D201" s="70"/>
      <c r="E201" s="68"/>
      <c r="F201" s="68"/>
      <c r="G201" s="68"/>
    </row>
    <row r="202" spans="1:7" ht="33.75" x14ac:dyDescent="0.2">
      <c r="A202" s="71">
        <v>149</v>
      </c>
      <c r="B202" s="71" t="s">
        <v>452</v>
      </c>
      <c r="C202" s="82" t="s">
        <v>453</v>
      </c>
      <c r="D202" s="83" t="s">
        <v>66</v>
      </c>
      <c r="E202" s="84">
        <v>2200</v>
      </c>
      <c r="F202" s="11"/>
      <c r="G202" s="57">
        <f>ROUND(E202*F202,2)</f>
        <v>0</v>
      </c>
    </row>
    <row r="203" spans="1:7" ht="33.75" x14ac:dyDescent="0.2">
      <c r="A203" s="71">
        <v>150</v>
      </c>
      <c r="B203" s="71" t="s">
        <v>472</v>
      </c>
      <c r="C203" s="82" t="s">
        <v>473</v>
      </c>
      <c r="D203" s="83" t="s">
        <v>66</v>
      </c>
      <c r="E203" s="84">
        <v>2200</v>
      </c>
      <c r="F203" s="11"/>
      <c r="G203" s="57">
        <f t="shared" ref="G203:G206" si="15">ROUND(E203*F203,2)</f>
        <v>0</v>
      </c>
    </row>
    <row r="204" spans="1:7" ht="33.75" x14ac:dyDescent="0.2">
      <c r="A204" s="71">
        <v>151</v>
      </c>
      <c r="B204" s="71" t="s">
        <v>426</v>
      </c>
      <c r="C204" s="82" t="s">
        <v>427</v>
      </c>
      <c r="D204" s="83" t="s">
        <v>66</v>
      </c>
      <c r="E204" s="84">
        <v>1500</v>
      </c>
      <c r="F204" s="11"/>
      <c r="G204" s="57">
        <f t="shared" si="15"/>
        <v>0</v>
      </c>
    </row>
    <row r="205" spans="1:7" ht="33.75" x14ac:dyDescent="0.2">
      <c r="A205" s="71">
        <v>152</v>
      </c>
      <c r="B205" s="71" t="s">
        <v>474</v>
      </c>
      <c r="C205" s="82" t="s">
        <v>419</v>
      </c>
      <c r="D205" s="83" t="s">
        <v>66</v>
      </c>
      <c r="E205" s="84">
        <v>45</v>
      </c>
      <c r="F205" s="11"/>
      <c r="G205" s="57">
        <f t="shared" si="15"/>
        <v>0</v>
      </c>
    </row>
    <row r="206" spans="1:7" ht="33.75" x14ac:dyDescent="0.2">
      <c r="A206" s="71">
        <v>153</v>
      </c>
      <c r="B206" s="71" t="s">
        <v>199</v>
      </c>
      <c r="C206" s="82" t="s">
        <v>414</v>
      </c>
      <c r="D206" s="83" t="s">
        <v>382</v>
      </c>
      <c r="E206" s="84">
        <v>3300</v>
      </c>
      <c r="F206" s="11"/>
      <c r="G206" s="57">
        <f t="shared" si="15"/>
        <v>0</v>
      </c>
    </row>
    <row r="207" spans="1:7" x14ac:dyDescent="0.2">
      <c r="A207" s="72"/>
      <c r="B207" s="72"/>
      <c r="C207" s="72" t="s">
        <v>475</v>
      </c>
      <c r="D207" s="72"/>
      <c r="E207" s="72"/>
      <c r="F207" s="72"/>
      <c r="G207" s="95">
        <f>SUM(G202:G206)</f>
        <v>0</v>
      </c>
    </row>
    <row r="208" spans="1:7" x14ac:dyDescent="0.2">
      <c r="A208" s="68"/>
      <c r="B208" s="68"/>
      <c r="C208" s="69" t="s">
        <v>2206</v>
      </c>
      <c r="D208" s="70"/>
      <c r="E208" s="68"/>
      <c r="F208" s="68"/>
      <c r="G208" s="68"/>
    </row>
    <row r="209" spans="1:7" ht="33.75" x14ac:dyDescent="0.2">
      <c r="A209" s="71">
        <v>154</v>
      </c>
      <c r="B209" s="71" t="s">
        <v>503</v>
      </c>
      <c r="C209" s="82" t="s">
        <v>504</v>
      </c>
      <c r="D209" s="83" t="s">
        <v>66</v>
      </c>
      <c r="E209" s="84">
        <v>450</v>
      </c>
      <c r="F209" s="11"/>
      <c r="G209" s="57">
        <f>ROUND(E209*F209,2)</f>
        <v>0</v>
      </c>
    </row>
    <row r="210" spans="1:7" ht="33.75" x14ac:dyDescent="0.2">
      <c r="A210" s="71">
        <v>155</v>
      </c>
      <c r="B210" s="71" t="s">
        <v>505</v>
      </c>
      <c r="C210" s="82" t="s">
        <v>506</v>
      </c>
      <c r="D210" s="83" t="s">
        <v>66</v>
      </c>
      <c r="E210" s="84">
        <v>40</v>
      </c>
      <c r="F210" s="11"/>
      <c r="G210" s="57">
        <f t="shared" ref="G210:G225" si="16">ROUND(E210*F210,2)</f>
        <v>0</v>
      </c>
    </row>
    <row r="211" spans="1:7" ht="33.75" x14ac:dyDescent="0.2">
      <c r="A211" s="71">
        <v>156</v>
      </c>
      <c r="B211" s="71" t="s">
        <v>380</v>
      </c>
      <c r="C211" s="82" t="s">
        <v>381</v>
      </c>
      <c r="D211" s="83" t="s">
        <v>382</v>
      </c>
      <c r="E211" s="84">
        <v>87.75</v>
      </c>
      <c r="F211" s="11"/>
      <c r="G211" s="57">
        <f t="shared" si="16"/>
        <v>0</v>
      </c>
    </row>
    <row r="212" spans="1:7" ht="33.75" x14ac:dyDescent="0.2">
      <c r="A212" s="71">
        <v>157</v>
      </c>
      <c r="B212" s="71" t="s">
        <v>387</v>
      </c>
      <c r="C212" s="82" t="s">
        <v>478</v>
      </c>
      <c r="D212" s="83" t="s">
        <v>15</v>
      </c>
      <c r="E212" s="84">
        <v>2450</v>
      </c>
      <c r="F212" s="11"/>
      <c r="G212" s="57">
        <f t="shared" si="16"/>
        <v>0</v>
      </c>
    </row>
    <row r="213" spans="1:7" ht="33.75" x14ac:dyDescent="0.2">
      <c r="A213" s="71">
        <v>158</v>
      </c>
      <c r="B213" s="71" t="s">
        <v>507</v>
      </c>
      <c r="C213" s="82" t="s">
        <v>508</v>
      </c>
      <c r="D213" s="83" t="s">
        <v>66</v>
      </c>
      <c r="E213" s="84">
        <v>60</v>
      </c>
      <c r="F213" s="11"/>
      <c r="G213" s="57">
        <f t="shared" si="16"/>
        <v>0</v>
      </c>
    </row>
    <row r="214" spans="1:7" ht="33.75" x14ac:dyDescent="0.2">
      <c r="A214" s="71">
        <v>159</v>
      </c>
      <c r="B214" s="71" t="s">
        <v>509</v>
      </c>
      <c r="C214" s="82" t="s">
        <v>510</v>
      </c>
      <c r="D214" s="83" t="s">
        <v>66</v>
      </c>
      <c r="E214" s="84">
        <v>31</v>
      </c>
      <c r="F214" s="11"/>
      <c r="G214" s="57">
        <f t="shared" si="16"/>
        <v>0</v>
      </c>
    </row>
    <row r="215" spans="1:7" ht="33.75" x14ac:dyDescent="0.2">
      <c r="A215" s="71">
        <v>160</v>
      </c>
      <c r="B215" s="71" t="s">
        <v>511</v>
      </c>
      <c r="C215" s="82" t="s">
        <v>512</v>
      </c>
      <c r="D215" s="83" t="s">
        <v>66</v>
      </c>
      <c r="E215" s="84">
        <v>6</v>
      </c>
      <c r="F215" s="11"/>
      <c r="G215" s="57">
        <f t="shared" si="16"/>
        <v>0</v>
      </c>
    </row>
    <row r="216" spans="1:7" ht="33.75" x14ac:dyDescent="0.2">
      <c r="A216" s="71">
        <v>161</v>
      </c>
      <c r="B216" s="71" t="s">
        <v>489</v>
      </c>
      <c r="C216" s="82" t="s">
        <v>490</v>
      </c>
      <c r="D216" s="83" t="s">
        <v>382</v>
      </c>
      <c r="E216" s="84">
        <v>0.72</v>
      </c>
      <c r="F216" s="11"/>
      <c r="G216" s="57">
        <f t="shared" si="16"/>
        <v>0</v>
      </c>
    </row>
    <row r="217" spans="1:7" ht="22.5" x14ac:dyDescent="0.2">
      <c r="A217" s="71">
        <v>162</v>
      </c>
      <c r="B217" s="71" t="s">
        <v>25</v>
      </c>
      <c r="C217" s="82" t="s">
        <v>513</v>
      </c>
      <c r="D217" s="83" t="s">
        <v>15</v>
      </c>
      <c r="E217" s="84">
        <v>260</v>
      </c>
      <c r="F217" s="11"/>
      <c r="G217" s="57">
        <f t="shared" si="16"/>
        <v>0</v>
      </c>
    </row>
    <row r="218" spans="1:7" ht="21" customHeight="1" x14ac:dyDescent="0.2">
      <c r="A218" s="103" t="s">
        <v>2654</v>
      </c>
      <c r="B218" s="103"/>
      <c r="C218" s="97" t="s">
        <v>2666</v>
      </c>
      <c r="D218" s="108" t="s">
        <v>66</v>
      </c>
      <c r="E218" s="98">
        <v>218</v>
      </c>
      <c r="F218" s="29"/>
      <c r="G218" s="115">
        <f t="shared" si="16"/>
        <v>0</v>
      </c>
    </row>
    <row r="219" spans="1:7" x14ac:dyDescent="0.2">
      <c r="A219" s="103" t="s">
        <v>2655</v>
      </c>
      <c r="B219" s="103"/>
      <c r="C219" s="97" t="s">
        <v>2667</v>
      </c>
      <c r="D219" s="108" t="s">
        <v>448</v>
      </c>
      <c r="E219" s="98">
        <v>13600</v>
      </c>
      <c r="F219" s="29"/>
      <c r="G219" s="115">
        <f t="shared" si="16"/>
        <v>0</v>
      </c>
    </row>
    <row r="220" spans="1:7" x14ac:dyDescent="0.2">
      <c r="A220" s="103" t="s">
        <v>2656</v>
      </c>
      <c r="B220" s="103"/>
      <c r="C220" s="97" t="s">
        <v>2658</v>
      </c>
      <c r="D220" s="108" t="s">
        <v>66</v>
      </c>
      <c r="E220" s="98">
        <v>7.87</v>
      </c>
      <c r="F220" s="29"/>
      <c r="G220" s="115">
        <f t="shared" si="16"/>
        <v>0</v>
      </c>
    </row>
    <row r="221" spans="1:7" x14ac:dyDescent="0.2">
      <c r="A221" s="103" t="s">
        <v>2657</v>
      </c>
      <c r="B221" s="103"/>
      <c r="C221" s="97" t="s">
        <v>2659</v>
      </c>
      <c r="D221" s="108" t="s">
        <v>448</v>
      </c>
      <c r="E221" s="98">
        <v>581</v>
      </c>
      <c r="F221" s="29"/>
      <c r="G221" s="115">
        <f t="shared" si="16"/>
        <v>0</v>
      </c>
    </row>
    <row r="222" spans="1:7" x14ac:dyDescent="0.2">
      <c r="A222" s="103" t="s">
        <v>2663</v>
      </c>
      <c r="B222" s="103"/>
      <c r="C222" s="97" t="s">
        <v>2660</v>
      </c>
      <c r="D222" s="108" t="s">
        <v>66</v>
      </c>
      <c r="E222" s="98">
        <v>3.94</v>
      </c>
      <c r="F222" s="29"/>
      <c r="G222" s="115">
        <f>ROUND(E222*F222,2)</f>
        <v>0</v>
      </c>
    </row>
    <row r="223" spans="1:7" x14ac:dyDescent="0.2">
      <c r="A223" s="103" t="s">
        <v>2664</v>
      </c>
      <c r="B223" s="103"/>
      <c r="C223" s="97" t="s">
        <v>2661</v>
      </c>
      <c r="D223" s="108" t="s">
        <v>448</v>
      </c>
      <c r="E223" s="98">
        <v>442.4</v>
      </c>
      <c r="F223" s="29"/>
      <c r="G223" s="115">
        <f t="shared" si="16"/>
        <v>0</v>
      </c>
    </row>
    <row r="224" spans="1:7" x14ac:dyDescent="0.2">
      <c r="A224" s="103" t="s">
        <v>2665</v>
      </c>
      <c r="B224" s="103"/>
      <c r="C224" s="97" t="s">
        <v>2668</v>
      </c>
      <c r="D224" s="108" t="s">
        <v>448</v>
      </c>
      <c r="E224" s="98">
        <v>3624</v>
      </c>
      <c r="F224" s="29"/>
      <c r="G224" s="115">
        <f t="shared" si="16"/>
        <v>0</v>
      </c>
    </row>
    <row r="225" spans="1:7" ht="22.5" x14ac:dyDescent="0.2">
      <c r="A225" s="103" t="s">
        <v>2695</v>
      </c>
      <c r="B225" s="103"/>
      <c r="C225" s="97" t="s">
        <v>2696</v>
      </c>
      <c r="D225" s="108" t="s">
        <v>448</v>
      </c>
      <c r="E225" s="98">
        <v>11740.37</v>
      </c>
      <c r="F225" s="29"/>
      <c r="G225" s="115">
        <f t="shared" si="16"/>
        <v>0</v>
      </c>
    </row>
    <row r="226" spans="1:7" x14ac:dyDescent="0.2">
      <c r="A226" s="72"/>
      <c r="B226" s="72"/>
      <c r="C226" s="72" t="s">
        <v>491</v>
      </c>
      <c r="D226" s="72"/>
      <c r="E226" s="72"/>
      <c r="F226" s="72"/>
      <c r="G226" s="95">
        <f>SUM(G209:G225)</f>
        <v>0</v>
      </c>
    </row>
    <row r="227" spans="1:7" x14ac:dyDescent="0.2">
      <c r="A227" s="68"/>
      <c r="B227" s="68"/>
      <c r="C227" s="69" t="s">
        <v>2207</v>
      </c>
      <c r="D227" s="70"/>
      <c r="E227" s="68"/>
      <c r="F227" s="68"/>
      <c r="G227" s="68"/>
    </row>
    <row r="228" spans="1:7" ht="33.75" x14ac:dyDescent="0.2">
      <c r="A228" s="71">
        <v>163</v>
      </c>
      <c r="B228" s="71" t="s">
        <v>454</v>
      </c>
      <c r="C228" s="82" t="s">
        <v>492</v>
      </c>
      <c r="D228" s="83" t="s">
        <v>66</v>
      </c>
      <c r="E228" s="84">
        <v>210</v>
      </c>
      <c r="F228" s="11"/>
      <c r="G228" s="57">
        <f>ROUND(E228*F228,2)</f>
        <v>0</v>
      </c>
    </row>
    <row r="229" spans="1:7" ht="33.75" x14ac:dyDescent="0.2">
      <c r="A229" s="71">
        <v>164</v>
      </c>
      <c r="B229" s="71" t="s">
        <v>474</v>
      </c>
      <c r="C229" s="82" t="s">
        <v>419</v>
      </c>
      <c r="D229" s="83" t="s">
        <v>66</v>
      </c>
      <c r="E229" s="84">
        <v>105</v>
      </c>
      <c r="F229" s="11"/>
      <c r="G229" s="57">
        <f t="shared" ref="G229:G233" si="17">ROUND(E229*F229,2)</f>
        <v>0</v>
      </c>
    </row>
    <row r="230" spans="1:7" ht="33.75" x14ac:dyDescent="0.2">
      <c r="A230" s="71">
        <v>165</v>
      </c>
      <c r="B230" s="71" t="s">
        <v>493</v>
      </c>
      <c r="C230" s="82" t="s">
        <v>494</v>
      </c>
      <c r="D230" s="83" t="s">
        <v>66</v>
      </c>
      <c r="E230" s="84">
        <v>199.8</v>
      </c>
      <c r="F230" s="11"/>
      <c r="G230" s="57">
        <f t="shared" si="17"/>
        <v>0</v>
      </c>
    </row>
    <row r="231" spans="1:7" ht="33.75" x14ac:dyDescent="0.2">
      <c r="A231" s="71">
        <v>166</v>
      </c>
      <c r="B231" s="71" t="s">
        <v>405</v>
      </c>
      <c r="C231" s="82" t="s">
        <v>406</v>
      </c>
      <c r="D231" s="83" t="s">
        <v>382</v>
      </c>
      <c r="E231" s="84">
        <v>5</v>
      </c>
      <c r="F231" s="11"/>
      <c r="G231" s="57">
        <f t="shared" si="17"/>
        <v>0</v>
      </c>
    </row>
    <row r="232" spans="1:7" ht="22.5" x14ac:dyDescent="0.2">
      <c r="A232" s="71">
        <v>167</v>
      </c>
      <c r="B232" s="71" t="s">
        <v>17</v>
      </c>
      <c r="C232" s="82" t="s">
        <v>18</v>
      </c>
      <c r="D232" s="83" t="s">
        <v>15</v>
      </c>
      <c r="E232" s="84">
        <v>700</v>
      </c>
      <c r="F232" s="11"/>
      <c r="G232" s="57">
        <f t="shared" si="17"/>
        <v>0</v>
      </c>
    </row>
    <row r="233" spans="1:7" ht="22.5" x14ac:dyDescent="0.2">
      <c r="A233" s="71">
        <v>168</v>
      </c>
      <c r="B233" s="71" t="s">
        <v>495</v>
      </c>
      <c r="C233" s="82" t="s">
        <v>496</v>
      </c>
      <c r="D233" s="83" t="s">
        <v>75</v>
      </c>
      <c r="E233" s="84">
        <v>194.44</v>
      </c>
      <c r="F233" s="11"/>
      <c r="G233" s="57">
        <f t="shared" si="17"/>
        <v>0</v>
      </c>
    </row>
    <row r="234" spans="1:7" x14ac:dyDescent="0.2">
      <c r="A234" s="72"/>
      <c r="B234" s="72"/>
      <c r="C234" s="72" t="s">
        <v>497</v>
      </c>
      <c r="D234" s="72"/>
      <c r="E234" s="72"/>
      <c r="F234" s="72"/>
      <c r="G234" s="95">
        <f>SUM(G228:G233)</f>
        <v>0</v>
      </c>
    </row>
    <row r="235" spans="1:7" x14ac:dyDescent="0.2">
      <c r="A235" s="68"/>
      <c r="B235" s="68"/>
      <c r="C235" s="69" t="s">
        <v>2208</v>
      </c>
      <c r="D235" s="70"/>
      <c r="E235" s="68"/>
      <c r="F235" s="68"/>
      <c r="G235" s="68"/>
    </row>
    <row r="236" spans="1:7" ht="33.75" x14ac:dyDescent="0.2">
      <c r="A236" s="71">
        <v>169</v>
      </c>
      <c r="B236" s="71" t="s">
        <v>514</v>
      </c>
      <c r="C236" s="82" t="s">
        <v>515</v>
      </c>
      <c r="D236" s="83" t="s">
        <v>382</v>
      </c>
      <c r="E236" s="84">
        <v>2.2000000000000002</v>
      </c>
      <c r="F236" s="11"/>
      <c r="G236" s="57">
        <f>ROUND(E236*F236,2)</f>
        <v>0</v>
      </c>
    </row>
    <row r="237" spans="1:7" ht="33.75" x14ac:dyDescent="0.2">
      <c r="A237" s="71">
        <v>170</v>
      </c>
      <c r="B237" s="71" t="s">
        <v>516</v>
      </c>
      <c r="C237" s="82" t="s">
        <v>517</v>
      </c>
      <c r="D237" s="83" t="s">
        <v>382</v>
      </c>
      <c r="E237" s="84">
        <v>2.15</v>
      </c>
      <c r="F237" s="11"/>
      <c r="G237" s="57">
        <f t="shared" ref="G237:G242" si="18">ROUND(E237*F237,2)</f>
        <v>0</v>
      </c>
    </row>
    <row r="238" spans="1:7" ht="33.75" x14ac:dyDescent="0.2">
      <c r="A238" s="71">
        <v>171</v>
      </c>
      <c r="B238" s="71" t="s">
        <v>518</v>
      </c>
      <c r="C238" s="82" t="s">
        <v>519</v>
      </c>
      <c r="D238" s="83" t="s">
        <v>382</v>
      </c>
      <c r="E238" s="84">
        <v>2.2000000000000002</v>
      </c>
      <c r="F238" s="11"/>
      <c r="G238" s="57">
        <f t="shared" si="18"/>
        <v>0</v>
      </c>
    </row>
    <row r="239" spans="1:7" ht="33.75" x14ac:dyDescent="0.2">
      <c r="A239" s="71">
        <v>172</v>
      </c>
      <c r="B239" s="71" t="s">
        <v>520</v>
      </c>
      <c r="C239" s="82" t="s">
        <v>521</v>
      </c>
      <c r="D239" s="83" t="s">
        <v>382</v>
      </c>
      <c r="E239" s="84">
        <v>12</v>
      </c>
      <c r="F239" s="11"/>
      <c r="G239" s="57">
        <f t="shared" si="18"/>
        <v>0</v>
      </c>
    </row>
    <row r="240" spans="1:7" ht="33.75" x14ac:dyDescent="0.2">
      <c r="A240" s="71">
        <v>173</v>
      </c>
      <c r="B240" s="71" t="s">
        <v>522</v>
      </c>
      <c r="C240" s="82" t="s">
        <v>523</v>
      </c>
      <c r="D240" s="83" t="s">
        <v>382</v>
      </c>
      <c r="E240" s="84">
        <v>11.2</v>
      </c>
      <c r="F240" s="11"/>
      <c r="G240" s="57">
        <f t="shared" si="18"/>
        <v>0</v>
      </c>
    </row>
    <row r="241" spans="1:7" ht="33.75" x14ac:dyDescent="0.2">
      <c r="A241" s="71">
        <v>174</v>
      </c>
      <c r="B241" s="71" t="s">
        <v>524</v>
      </c>
      <c r="C241" s="82" t="s">
        <v>525</v>
      </c>
      <c r="D241" s="83" t="s">
        <v>382</v>
      </c>
      <c r="E241" s="84">
        <v>56</v>
      </c>
      <c r="F241" s="11"/>
      <c r="G241" s="57">
        <f t="shared" si="18"/>
        <v>0</v>
      </c>
    </row>
    <row r="242" spans="1:7" ht="22.5" x14ac:dyDescent="0.2">
      <c r="A242" s="71">
        <v>175</v>
      </c>
      <c r="B242" s="71" t="s">
        <v>526</v>
      </c>
      <c r="C242" s="82" t="s">
        <v>527</v>
      </c>
      <c r="D242" s="83" t="s">
        <v>382</v>
      </c>
      <c r="E242" s="84">
        <v>85.75</v>
      </c>
      <c r="F242" s="11"/>
      <c r="G242" s="57">
        <f>ROUND(E242*F242,2)</f>
        <v>0</v>
      </c>
    </row>
    <row r="243" spans="1:7" x14ac:dyDescent="0.2">
      <c r="A243" s="72"/>
      <c r="B243" s="72"/>
      <c r="C243" s="72" t="s">
        <v>502</v>
      </c>
      <c r="D243" s="72"/>
      <c r="E243" s="72"/>
      <c r="F243" s="72"/>
      <c r="G243" s="95">
        <f>SUM(G236:G242)</f>
        <v>0</v>
      </c>
    </row>
    <row r="244" spans="1:7" x14ac:dyDescent="0.2">
      <c r="A244" s="72"/>
      <c r="B244" s="72"/>
      <c r="C244" s="114" t="s">
        <v>285</v>
      </c>
      <c r="D244" s="72"/>
      <c r="E244" s="72"/>
      <c r="F244" s="72"/>
      <c r="G244" s="95">
        <f>SUM(G207+G226+G234+G243)</f>
        <v>0</v>
      </c>
    </row>
    <row r="245" spans="1:7" x14ac:dyDescent="0.2">
      <c r="A245" s="68"/>
      <c r="B245" s="68"/>
      <c r="C245" s="69" t="s">
        <v>2209</v>
      </c>
      <c r="D245" s="70"/>
      <c r="E245" s="68"/>
      <c r="F245" s="68"/>
      <c r="G245" s="68"/>
    </row>
    <row r="246" spans="1:7" x14ac:dyDescent="0.2">
      <c r="A246" s="68"/>
      <c r="B246" s="68"/>
      <c r="C246" s="69" t="s">
        <v>2210</v>
      </c>
      <c r="D246" s="70"/>
      <c r="E246" s="68"/>
      <c r="F246" s="68"/>
      <c r="G246" s="68"/>
    </row>
    <row r="247" spans="1:7" ht="33.75" x14ac:dyDescent="0.2">
      <c r="A247" s="71">
        <v>176</v>
      </c>
      <c r="B247" s="71" t="s">
        <v>452</v>
      </c>
      <c r="C247" s="82" t="s">
        <v>453</v>
      </c>
      <c r="D247" s="83" t="s">
        <v>66</v>
      </c>
      <c r="E247" s="84">
        <v>470</v>
      </c>
      <c r="F247" s="11"/>
      <c r="G247" s="57">
        <f>ROUND(E247*F247,2)</f>
        <v>0</v>
      </c>
    </row>
    <row r="248" spans="1:7" ht="33.75" x14ac:dyDescent="0.2">
      <c r="A248" s="71">
        <v>177</v>
      </c>
      <c r="B248" s="71" t="s">
        <v>472</v>
      </c>
      <c r="C248" s="82" t="s">
        <v>473</v>
      </c>
      <c r="D248" s="83" t="s">
        <v>66</v>
      </c>
      <c r="E248" s="84">
        <v>470</v>
      </c>
      <c r="F248" s="11"/>
      <c r="G248" s="57">
        <f t="shared" ref="G248:G251" si="19">ROUND(E248*F248,2)</f>
        <v>0</v>
      </c>
    </row>
    <row r="249" spans="1:7" ht="33.75" x14ac:dyDescent="0.2">
      <c r="A249" s="71">
        <v>178</v>
      </c>
      <c r="B249" s="71" t="s">
        <v>426</v>
      </c>
      <c r="C249" s="82" t="s">
        <v>427</v>
      </c>
      <c r="D249" s="83" t="s">
        <v>66</v>
      </c>
      <c r="E249" s="84">
        <v>400</v>
      </c>
      <c r="F249" s="11"/>
      <c r="G249" s="57">
        <f t="shared" si="19"/>
        <v>0</v>
      </c>
    </row>
    <row r="250" spans="1:7" ht="33.75" x14ac:dyDescent="0.2">
      <c r="A250" s="71">
        <v>179</v>
      </c>
      <c r="B250" s="71" t="s">
        <v>474</v>
      </c>
      <c r="C250" s="82" t="s">
        <v>419</v>
      </c>
      <c r="D250" s="83" t="s">
        <v>66</v>
      </c>
      <c r="E250" s="84">
        <v>18</v>
      </c>
      <c r="F250" s="11"/>
      <c r="G250" s="57">
        <f t="shared" si="19"/>
        <v>0</v>
      </c>
    </row>
    <row r="251" spans="1:7" ht="33.75" x14ac:dyDescent="0.2">
      <c r="A251" s="71">
        <v>180</v>
      </c>
      <c r="B251" s="71" t="s">
        <v>199</v>
      </c>
      <c r="C251" s="82" t="s">
        <v>414</v>
      </c>
      <c r="D251" s="83" t="s">
        <v>382</v>
      </c>
      <c r="E251" s="84">
        <v>705</v>
      </c>
      <c r="F251" s="11"/>
      <c r="G251" s="57">
        <f t="shared" si="19"/>
        <v>0</v>
      </c>
    </row>
    <row r="252" spans="1:7" x14ac:dyDescent="0.2">
      <c r="A252" s="72"/>
      <c r="B252" s="72"/>
      <c r="C252" s="72" t="s">
        <v>475</v>
      </c>
      <c r="D252" s="72"/>
      <c r="E252" s="72"/>
      <c r="F252" s="72"/>
      <c r="G252" s="95">
        <f>SUM(G247:G251)</f>
        <v>0</v>
      </c>
    </row>
    <row r="253" spans="1:7" x14ac:dyDescent="0.2">
      <c r="A253" s="68"/>
      <c r="B253" s="68"/>
      <c r="C253" s="69" t="s">
        <v>2211</v>
      </c>
      <c r="D253" s="70"/>
      <c r="E253" s="68"/>
      <c r="F253" s="68"/>
      <c r="G253" s="68"/>
    </row>
    <row r="254" spans="1:7" ht="33.75" x14ac:dyDescent="0.2">
      <c r="A254" s="71">
        <v>181</v>
      </c>
      <c r="B254" s="71" t="s">
        <v>476</v>
      </c>
      <c r="C254" s="82" t="s">
        <v>477</v>
      </c>
      <c r="D254" s="83" t="s">
        <v>66</v>
      </c>
      <c r="E254" s="84">
        <v>70</v>
      </c>
      <c r="F254" s="11"/>
      <c r="G254" s="57">
        <f>ROUND(E254*F254,2)</f>
        <v>0</v>
      </c>
    </row>
    <row r="255" spans="1:7" ht="33.75" x14ac:dyDescent="0.2">
      <c r="A255" s="71">
        <v>182</v>
      </c>
      <c r="B255" s="71" t="s">
        <v>380</v>
      </c>
      <c r="C255" s="82" t="s">
        <v>381</v>
      </c>
      <c r="D255" s="83" t="s">
        <v>382</v>
      </c>
      <c r="E255" s="84">
        <v>7.7</v>
      </c>
      <c r="F255" s="11"/>
      <c r="G255" s="57">
        <f t="shared" ref="G255:G261" si="20">ROUND(E255*F255,2)</f>
        <v>0</v>
      </c>
    </row>
    <row r="256" spans="1:7" ht="33.75" x14ac:dyDescent="0.2">
      <c r="A256" s="71">
        <v>183</v>
      </c>
      <c r="B256" s="71" t="s">
        <v>479</v>
      </c>
      <c r="C256" s="82" t="s">
        <v>480</v>
      </c>
      <c r="D256" s="83" t="s">
        <v>15</v>
      </c>
      <c r="E256" s="84">
        <v>700</v>
      </c>
      <c r="F256" s="11"/>
      <c r="G256" s="57">
        <f t="shared" si="20"/>
        <v>0</v>
      </c>
    </row>
    <row r="257" spans="1:7" ht="33.75" x14ac:dyDescent="0.2">
      <c r="A257" s="71">
        <v>184</v>
      </c>
      <c r="B257" s="71" t="s">
        <v>481</v>
      </c>
      <c r="C257" s="82" t="s">
        <v>482</v>
      </c>
      <c r="D257" s="83" t="s">
        <v>66</v>
      </c>
      <c r="E257" s="84">
        <v>3</v>
      </c>
      <c r="F257" s="11"/>
      <c r="G257" s="57">
        <f t="shared" si="20"/>
        <v>0</v>
      </c>
    </row>
    <row r="258" spans="1:7" ht="33.75" x14ac:dyDescent="0.2">
      <c r="A258" s="71">
        <v>185</v>
      </c>
      <c r="B258" s="71" t="s">
        <v>483</v>
      </c>
      <c r="C258" s="82" t="s">
        <v>484</v>
      </c>
      <c r="D258" s="83" t="s">
        <v>66</v>
      </c>
      <c r="E258" s="84">
        <v>13</v>
      </c>
      <c r="F258" s="11"/>
      <c r="G258" s="57">
        <f t="shared" si="20"/>
        <v>0</v>
      </c>
    </row>
    <row r="259" spans="1:7" ht="33.75" x14ac:dyDescent="0.2">
      <c r="A259" s="71">
        <v>186</v>
      </c>
      <c r="B259" s="71" t="s">
        <v>485</v>
      </c>
      <c r="C259" s="82" t="s">
        <v>486</v>
      </c>
      <c r="D259" s="83" t="s">
        <v>66</v>
      </c>
      <c r="E259" s="84">
        <v>30</v>
      </c>
      <c r="F259" s="11"/>
      <c r="G259" s="57">
        <f t="shared" si="20"/>
        <v>0</v>
      </c>
    </row>
    <row r="260" spans="1:7" ht="33.75" x14ac:dyDescent="0.2">
      <c r="A260" s="71">
        <v>187</v>
      </c>
      <c r="B260" s="71" t="s">
        <v>487</v>
      </c>
      <c r="C260" s="82" t="s">
        <v>488</v>
      </c>
      <c r="D260" s="83" t="s">
        <v>15</v>
      </c>
      <c r="E260" s="84">
        <v>150</v>
      </c>
      <c r="F260" s="11"/>
      <c r="G260" s="57">
        <f t="shared" si="20"/>
        <v>0</v>
      </c>
    </row>
    <row r="261" spans="1:7" ht="33.75" x14ac:dyDescent="0.2">
      <c r="A261" s="71">
        <v>188</v>
      </c>
      <c r="B261" s="71" t="s">
        <v>489</v>
      </c>
      <c r="C261" s="82" t="s">
        <v>490</v>
      </c>
      <c r="D261" s="83" t="s">
        <v>382</v>
      </c>
      <c r="E261" s="84">
        <v>27.24</v>
      </c>
      <c r="F261" s="11"/>
      <c r="G261" s="57">
        <f t="shared" si="20"/>
        <v>0</v>
      </c>
    </row>
    <row r="262" spans="1:7" x14ac:dyDescent="0.2">
      <c r="A262" s="72"/>
      <c r="B262" s="72"/>
      <c r="C262" s="72" t="s">
        <v>491</v>
      </c>
      <c r="D262" s="72"/>
      <c r="E262" s="72"/>
      <c r="F262" s="72"/>
      <c r="G262" s="95">
        <f>SUM(G254:G261)</f>
        <v>0</v>
      </c>
    </row>
    <row r="263" spans="1:7" x14ac:dyDescent="0.2">
      <c r="A263" s="68"/>
      <c r="B263" s="68"/>
      <c r="C263" s="69" t="s">
        <v>2212</v>
      </c>
      <c r="D263" s="70"/>
      <c r="E263" s="68"/>
      <c r="F263" s="68"/>
      <c r="G263" s="68"/>
    </row>
    <row r="264" spans="1:7" ht="33.75" x14ac:dyDescent="0.2">
      <c r="A264" s="71">
        <v>189</v>
      </c>
      <c r="B264" s="71" t="s">
        <v>454</v>
      </c>
      <c r="C264" s="82" t="s">
        <v>492</v>
      </c>
      <c r="D264" s="83" t="s">
        <v>66</v>
      </c>
      <c r="E264" s="84">
        <v>45</v>
      </c>
      <c r="F264" s="11"/>
      <c r="G264" s="57">
        <f>ROUND(E264*F264,2)</f>
        <v>0</v>
      </c>
    </row>
    <row r="265" spans="1:7" ht="33.75" x14ac:dyDescent="0.2">
      <c r="A265" s="71">
        <v>190</v>
      </c>
      <c r="B265" s="71" t="s">
        <v>474</v>
      </c>
      <c r="C265" s="82" t="s">
        <v>419</v>
      </c>
      <c r="D265" s="83" t="s">
        <v>66</v>
      </c>
      <c r="E265" s="84">
        <v>22.5</v>
      </c>
      <c r="F265" s="11"/>
      <c r="G265" s="57">
        <f t="shared" ref="G265:G269" si="21">ROUND(E265*F265,2)</f>
        <v>0</v>
      </c>
    </row>
    <row r="266" spans="1:7" ht="33.75" x14ac:dyDescent="0.2">
      <c r="A266" s="71">
        <v>191</v>
      </c>
      <c r="B266" s="71" t="s">
        <v>493</v>
      </c>
      <c r="C266" s="82" t="s">
        <v>494</v>
      </c>
      <c r="D266" s="83" t="s">
        <v>66</v>
      </c>
      <c r="E266" s="84">
        <v>30</v>
      </c>
      <c r="F266" s="11"/>
      <c r="G266" s="57">
        <f t="shared" si="21"/>
        <v>0</v>
      </c>
    </row>
    <row r="267" spans="1:7" ht="33.75" x14ac:dyDescent="0.2">
      <c r="A267" s="71">
        <v>192</v>
      </c>
      <c r="B267" s="71" t="s">
        <v>405</v>
      </c>
      <c r="C267" s="82" t="s">
        <v>406</v>
      </c>
      <c r="D267" s="83" t="s">
        <v>382</v>
      </c>
      <c r="E267" s="84">
        <v>0.75</v>
      </c>
      <c r="F267" s="11"/>
      <c r="G267" s="57">
        <f t="shared" si="21"/>
        <v>0</v>
      </c>
    </row>
    <row r="268" spans="1:7" ht="22.5" x14ac:dyDescent="0.2">
      <c r="A268" s="71">
        <v>193</v>
      </c>
      <c r="B268" s="71" t="s">
        <v>17</v>
      </c>
      <c r="C268" s="82" t="s">
        <v>18</v>
      </c>
      <c r="D268" s="83" t="s">
        <v>15</v>
      </c>
      <c r="E268" s="84">
        <v>150</v>
      </c>
      <c r="F268" s="11"/>
      <c r="G268" s="57">
        <f t="shared" si="21"/>
        <v>0</v>
      </c>
    </row>
    <row r="269" spans="1:7" ht="22.5" x14ac:dyDescent="0.2">
      <c r="A269" s="71">
        <v>194</v>
      </c>
      <c r="B269" s="71" t="s">
        <v>495</v>
      </c>
      <c r="C269" s="82" t="s">
        <v>496</v>
      </c>
      <c r="D269" s="83" t="s">
        <v>75</v>
      </c>
      <c r="E269" s="84">
        <v>41.67</v>
      </c>
      <c r="F269" s="11"/>
      <c r="G269" s="57">
        <f t="shared" si="21"/>
        <v>0</v>
      </c>
    </row>
    <row r="270" spans="1:7" x14ac:dyDescent="0.2">
      <c r="A270" s="72"/>
      <c r="B270" s="72"/>
      <c r="C270" s="72" t="s">
        <v>497</v>
      </c>
      <c r="D270" s="72"/>
      <c r="E270" s="72"/>
      <c r="F270" s="72"/>
      <c r="G270" s="95">
        <f>SUM(G264:G269)</f>
        <v>0</v>
      </c>
    </row>
    <row r="271" spans="1:7" x14ac:dyDescent="0.2">
      <c r="A271" s="72"/>
      <c r="B271" s="72"/>
      <c r="C271" s="114" t="s">
        <v>324</v>
      </c>
      <c r="D271" s="72"/>
      <c r="E271" s="72"/>
      <c r="F271" s="72"/>
      <c r="G271" s="95">
        <f>SUM(G252+G262+G270)</f>
        <v>0</v>
      </c>
    </row>
    <row r="272" spans="1:7" x14ac:dyDescent="0.2">
      <c r="A272" s="68"/>
      <c r="B272" s="68"/>
      <c r="C272" s="69" t="s">
        <v>2213</v>
      </c>
      <c r="D272" s="70"/>
      <c r="E272" s="68"/>
      <c r="F272" s="68"/>
      <c r="G272" s="68"/>
    </row>
    <row r="273" spans="1:7" x14ac:dyDescent="0.2">
      <c r="A273" s="68"/>
      <c r="B273" s="68"/>
      <c r="C273" s="69" t="s">
        <v>2214</v>
      </c>
      <c r="D273" s="70"/>
      <c r="E273" s="68"/>
      <c r="F273" s="68"/>
      <c r="G273" s="68"/>
    </row>
    <row r="274" spans="1:7" ht="33.75" x14ac:dyDescent="0.2">
      <c r="A274" s="71">
        <v>195</v>
      </c>
      <c r="B274" s="71" t="s">
        <v>452</v>
      </c>
      <c r="C274" s="82" t="s">
        <v>453</v>
      </c>
      <c r="D274" s="83" t="s">
        <v>66</v>
      </c>
      <c r="E274" s="84">
        <v>45</v>
      </c>
      <c r="F274" s="11"/>
      <c r="G274" s="57">
        <f>ROUND(E274*F274,2)</f>
        <v>0</v>
      </c>
    </row>
    <row r="275" spans="1:7" ht="33.75" x14ac:dyDescent="0.2">
      <c r="A275" s="71">
        <v>196</v>
      </c>
      <c r="B275" s="71" t="s">
        <v>472</v>
      </c>
      <c r="C275" s="82" t="s">
        <v>473</v>
      </c>
      <c r="D275" s="83" t="s">
        <v>66</v>
      </c>
      <c r="E275" s="84">
        <v>45</v>
      </c>
      <c r="F275" s="11"/>
      <c r="G275" s="57">
        <f t="shared" ref="G275:G278" si="22">ROUND(E275*F275,2)</f>
        <v>0</v>
      </c>
    </row>
    <row r="276" spans="1:7" ht="33.75" x14ac:dyDescent="0.2">
      <c r="A276" s="71">
        <v>197</v>
      </c>
      <c r="B276" s="71" t="s">
        <v>426</v>
      </c>
      <c r="C276" s="82" t="s">
        <v>427</v>
      </c>
      <c r="D276" s="83" t="s">
        <v>66</v>
      </c>
      <c r="E276" s="84">
        <v>35</v>
      </c>
      <c r="F276" s="11"/>
      <c r="G276" s="57">
        <f t="shared" si="22"/>
        <v>0</v>
      </c>
    </row>
    <row r="277" spans="1:7" ht="33.75" x14ac:dyDescent="0.2">
      <c r="A277" s="71">
        <v>198</v>
      </c>
      <c r="B277" s="71" t="s">
        <v>474</v>
      </c>
      <c r="C277" s="82" t="s">
        <v>419</v>
      </c>
      <c r="D277" s="83" t="s">
        <v>66</v>
      </c>
      <c r="E277" s="84">
        <v>27</v>
      </c>
      <c r="F277" s="11"/>
      <c r="G277" s="57">
        <f t="shared" si="22"/>
        <v>0</v>
      </c>
    </row>
    <row r="278" spans="1:7" ht="33.75" x14ac:dyDescent="0.2">
      <c r="A278" s="71">
        <v>199</v>
      </c>
      <c r="B278" s="71" t="s">
        <v>199</v>
      </c>
      <c r="C278" s="82" t="s">
        <v>414</v>
      </c>
      <c r="D278" s="83" t="s">
        <v>382</v>
      </c>
      <c r="E278" s="84">
        <v>67.5</v>
      </c>
      <c r="F278" s="11"/>
      <c r="G278" s="57">
        <f t="shared" si="22"/>
        <v>0</v>
      </c>
    </row>
    <row r="279" spans="1:7" x14ac:dyDescent="0.2">
      <c r="A279" s="72"/>
      <c r="B279" s="72"/>
      <c r="C279" s="72" t="s">
        <v>475</v>
      </c>
      <c r="D279" s="72"/>
      <c r="E279" s="72"/>
      <c r="F279" s="72"/>
      <c r="G279" s="95">
        <f>SUM(G274:G278)</f>
        <v>0</v>
      </c>
    </row>
    <row r="280" spans="1:7" x14ac:dyDescent="0.2">
      <c r="A280" s="68"/>
      <c r="B280" s="68"/>
      <c r="C280" s="69" t="s">
        <v>2215</v>
      </c>
      <c r="D280" s="70"/>
      <c r="E280" s="68"/>
      <c r="F280" s="68"/>
      <c r="G280" s="68"/>
    </row>
    <row r="281" spans="1:7" ht="33.75" x14ac:dyDescent="0.2">
      <c r="A281" s="71">
        <v>200</v>
      </c>
      <c r="B281" s="71" t="s">
        <v>476</v>
      </c>
      <c r="C281" s="82" t="s">
        <v>477</v>
      </c>
      <c r="D281" s="83" t="s">
        <v>66</v>
      </c>
      <c r="E281" s="84">
        <v>10</v>
      </c>
      <c r="F281" s="11"/>
      <c r="G281" s="57">
        <f>ROUND(E281*F281,2)</f>
        <v>0</v>
      </c>
    </row>
    <row r="282" spans="1:7" ht="33.75" x14ac:dyDescent="0.2">
      <c r="A282" s="71">
        <v>201</v>
      </c>
      <c r="B282" s="71" t="s">
        <v>528</v>
      </c>
      <c r="C282" s="82" t="s">
        <v>434</v>
      </c>
      <c r="D282" s="83" t="s">
        <v>66</v>
      </c>
      <c r="E282" s="84">
        <v>2.5</v>
      </c>
      <c r="F282" s="11"/>
      <c r="G282" s="57">
        <f t="shared" ref="G282:G286" si="23">ROUND(E282*F282,2)</f>
        <v>0</v>
      </c>
    </row>
    <row r="283" spans="1:7" ht="33.75" x14ac:dyDescent="0.2">
      <c r="A283" s="71">
        <v>202</v>
      </c>
      <c r="B283" s="71" t="s">
        <v>529</v>
      </c>
      <c r="C283" s="82" t="s">
        <v>530</v>
      </c>
      <c r="D283" s="83" t="s">
        <v>66</v>
      </c>
      <c r="E283" s="84">
        <v>40</v>
      </c>
      <c r="F283" s="11"/>
      <c r="G283" s="57">
        <f t="shared" si="23"/>
        <v>0</v>
      </c>
    </row>
    <row r="284" spans="1:7" ht="33.75" x14ac:dyDescent="0.2">
      <c r="A284" s="71">
        <v>203</v>
      </c>
      <c r="B284" s="71" t="s">
        <v>380</v>
      </c>
      <c r="C284" s="82" t="s">
        <v>381</v>
      </c>
      <c r="D284" s="83" t="s">
        <v>382</v>
      </c>
      <c r="E284" s="84">
        <v>0.12</v>
      </c>
      <c r="F284" s="11"/>
      <c r="G284" s="57">
        <f t="shared" si="23"/>
        <v>0</v>
      </c>
    </row>
    <row r="285" spans="1:7" ht="33.75" x14ac:dyDescent="0.2">
      <c r="A285" s="71">
        <v>204</v>
      </c>
      <c r="B285" s="71" t="s">
        <v>435</v>
      </c>
      <c r="C285" s="82" t="s">
        <v>436</v>
      </c>
      <c r="D285" s="83" t="s">
        <v>382</v>
      </c>
      <c r="E285" s="84">
        <v>1.66</v>
      </c>
      <c r="F285" s="11"/>
      <c r="G285" s="57">
        <f t="shared" si="23"/>
        <v>0</v>
      </c>
    </row>
    <row r="286" spans="1:7" ht="33.75" x14ac:dyDescent="0.2">
      <c r="A286" s="71">
        <v>205</v>
      </c>
      <c r="B286" s="71" t="s">
        <v>387</v>
      </c>
      <c r="C286" s="82" t="s">
        <v>478</v>
      </c>
      <c r="D286" s="83" t="s">
        <v>15</v>
      </c>
      <c r="E286" s="84">
        <v>212.5</v>
      </c>
      <c r="F286" s="11"/>
      <c r="G286" s="57">
        <f t="shared" si="23"/>
        <v>0</v>
      </c>
    </row>
    <row r="287" spans="1:7" x14ac:dyDescent="0.2">
      <c r="A287" s="72"/>
      <c r="B287" s="72"/>
      <c r="C287" s="72" t="s">
        <v>491</v>
      </c>
      <c r="D287" s="72"/>
      <c r="E287" s="72"/>
      <c r="F287" s="72"/>
      <c r="G287" s="95">
        <f>SUM(G281:G286)</f>
        <v>0</v>
      </c>
    </row>
    <row r="288" spans="1:7" x14ac:dyDescent="0.2">
      <c r="A288" s="68"/>
      <c r="B288" s="68"/>
      <c r="C288" s="69" t="s">
        <v>2216</v>
      </c>
      <c r="D288" s="70"/>
      <c r="E288" s="68"/>
      <c r="F288" s="68"/>
      <c r="G288" s="68"/>
    </row>
    <row r="289" spans="1:7" ht="33.75" x14ac:dyDescent="0.2">
      <c r="A289" s="71">
        <v>206</v>
      </c>
      <c r="B289" s="71" t="s">
        <v>514</v>
      </c>
      <c r="C289" s="82" t="s">
        <v>515</v>
      </c>
      <c r="D289" s="83" t="s">
        <v>382</v>
      </c>
      <c r="E289" s="84">
        <v>1.1000000000000001</v>
      </c>
      <c r="F289" s="11"/>
      <c r="G289" s="57">
        <f>ROUND(E289*F289,2)</f>
        <v>0</v>
      </c>
    </row>
    <row r="290" spans="1:7" ht="33.75" x14ac:dyDescent="0.2">
      <c r="A290" s="71">
        <v>207</v>
      </c>
      <c r="B290" s="71" t="s">
        <v>531</v>
      </c>
      <c r="C290" s="82" t="s">
        <v>532</v>
      </c>
      <c r="D290" s="83" t="s">
        <v>382</v>
      </c>
      <c r="E290" s="84">
        <v>0.46</v>
      </c>
      <c r="F290" s="11"/>
      <c r="G290" s="57">
        <f t="shared" ref="G290:G295" si="24">ROUND(E290*F290,2)</f>
        <v>0</v>
      </c>
    </row>
    <row r="291" spans="1:7" ht="33.75" x14ac:dyDescent="0.2">
      <c r="A291" s="71">
        <v>208</v>
      </c>
      <c r="B291" s="71" t="s">
        <v>516</v>
      </c>
      <c r="C291" s="82" t="s">
        <v>517</v>
      </c>
      <c r="D291" s="83" t="s">
        <v>382</v>
      </c>
      <c r="E291" s="84">
        <v>0.1</v>
      </c>
      <c r="F291" s="11"/>
      <c r="G291" s="57">
        <f t="shared" si="24"/>
        <v>0</v>
      </c>
    </row>
    <row r="292" spans="1:7" ht="33.75" x14ac:dyDescent="0.2">
      <c r="A292" s="71">
        <v>209</v>
      </c>
      <c r="B292" s="71" t="s">
        <v>520</v>
      </c>
      <c r="C292" s="82" t="s">
        <v>521</v>
      </c>
      <c r="D292" s="83" t="s">
        <v>382</v>
      </c>
      <c r="E292" s="84">
        <v>0.15</v>
      </c>
      <c r="F292" s="11"/>
      <c r="G292" s="57">
        <f t="shared" si="24"/>
        <v>0</v>
      </c>
    </row>
    <row r="293" spans="1:7" ht="33.75" x14ac:dyDescent="0.2">
      <c r="A293" s="71">
        <v>210</v>
      </c>
      <c r="B293" s="71" t="s">
        <v>524</v>
      </c>
      <c r="C293" s="82" t="s">
        <v>525</v>
      </c>
      <c r="D293" s="83" t="s">
        <v>382</v>
      </c>
      <c r="E293" s="84">
        <v>0.6</v>
      </c>
      <c r="F293" s="11"/>
      <c r="G293" s="57">
        <f t="shared" si="24"/>
        <v>0</v>
      </c>
    </row>
    <row r="294" spans="1:7" ht="33.75" x14ac:dyDescent="0.2">
      <c r="A294" s="71">
        <v>211</v>
      </c>
      <c r="B294" s="71" t="s">
        <v>199</v>
      </c>
      <c r="C294" s="82" t="s">
        <v>501</v>
      </c>
      <c r="D294" s="83" t="s">
        <v>382</v>
      </c>
      <c r="E294" s="84">
        <v>2.31</v>
      </c>
      <c r="F294" s="11"/>
      <c r="G294" s="57">
        <f>ROUND(E294*F294,2)</f>
        <v>0</v>
      </c>
    </row>
    <row r="295" spans="1:7" ht="22.5" x14ac:dyDescent="0.2">
      <c r="A295" s="71">
        <v>212</v>
      </c>
      <c r="B295" s="71" t="s">
        <v>526</v>
      </c>
      <c r="C295" s="82" t="s">
        <v>527</v>
      </c>
      <c r="D295" s="83" t="s">
        <v>382</v>
      </c>
      <c r="E295" s="84">
        <v>0.1</v>
      </c>
      <c r="F295" s="11"/>
      <c r="G295" s="57">
        <f>ROUND(E295*F295,2)</f>
        <v>0</v>
      </c>
    </row>
    <row r="296" spans="1:7" x14ac:dyDescent="0.2">
      <c r="A296" s="72"/>
      <c r="B296" s="72"/>
      <c r="C296" s="72" t="s">
        <v>502</v>
      </c>
      <c r="D296" s="72"/>
      <c r="E296" s="72"/>
      <c r="F296" s="72"/>
      <c r="G296" s="95">
        <f>SUM(G289:G295)</f>
        <v>0</v>
      </c>
    </row>
    <row r="297" spans="1:7" x14ac:dyDescent="0.2">
      <c r="A297" s="72"/>
      <c r="B297" s="72"/>
      <c r="C297" s="114" t="s">
        <v>533</v>
      </c>
      <c r="D297" s="72"/>
      <c r="E297" s="72"/>
      <c r="F297" s="72"/>
      <c r="G297" s="95">
        <f>SUM(G279+G287+G296)</f>
        <v>0</v>
      </c>
    </row>
    <row r="298" spans="1:7" x14ac:dyDescent="0.2">
      <c r="A298" s="68"/>
      <c r="B298" s="68"/>
      <c r="C298" s="69" t="s">
        <v>2217</v>
      </c>
      <c r="D298" s="70"/>
      <c r="E298" s="68"/>
      <c r="F298" s="68"/>
      <c r="G298" s="68"/>
    </row>
    <row r="299" spans="1:7" x14ac:dyDescent="0.2">
      <c r="A299" s="68"/>
      <c r="B299" s="68"/>
      <c r="C299" s="69" t="s">
        <v>2218</v>
      </c>
      <c r="D299" s="70"/>
      <c r="E299" s="68"/>
      <c r="F299" s="68"/>
      <c r="G299" s="68"/>
    </row>
    <row r="300" spans="1:7" ht="33.75" x14ac:dyDescent="0.2">
      <c r="A300" s="71">
        <v>213</v>
      </c>
      <c r="B300" s="71" t="s">
        <v>452</v>
      </c>
      <c r="C300" s="82" t="s">
        <v>453</v>
      </c>
      <c r="D300" s="83" t="s">
        <v>66</v>
      </c>
      <c r="E300" s="98">
        <v>0</v>
      </c>
      <c r="F300" s="11"/>
      <c r="G300" s="57">
        <f>ROUND(E300*F300,2)</f>
        <v>0</v>
      </c>
    </row>
    <row r="301" spans="1:7" ht="33.75" x14ac:dyDescent="0.2">
      <c r="A301" s="71">
        <v>214</v>
      </c>
      <c r="B301" s="71" t="s">
        <v>472</v>
      </c>
      <c r="C301" s="82" t="s">
        <v>473</v>
      </c>
      <c r="D301" s="83" t="s">
        <v>66</v>
      </c>
      <c r="E301" s="98">
        <v>0</v>
      </c>
      <c r="F301" s="11"/>
      <c r="G301" s="57">
        <f t="shared" ref="G301:G307" si="25">ROUND(E301*F301,2)</f>
        <v>0</v>
      </c>
    </row>
    <row r="302" spans="1:7" ht="33.75" x14ac:dyDescent="0.2">
      <c r="A302" s="71">
        <v>215</v>
      </c>
      <c r="B302" s="71" t="s">
        <v>426</v>
      </c>
      <c r="C302" s="82" t="s">
        <v>427</v>
      </c>
      <c r="D302" s="83" t="s">
        <v>66</v>
      </c>
      <c r="E302" s="98">
        <v>0</v>
      </c>
      <c r="F302" s="11"/>
      <c r="G302" s="57">
        <f t="shared" si="25"/>
        <v>0</v>
      </c>
    </row>
    <row r="303" spans="1:7" ht="33.75" x14ac:dyDescent="0.2">
      <c r="A303" s="71">
        <v>216</v>
      </c>
      <c r="B303" s="71" t="s">
        <v>474</v>
      </c>
      <c r="C303" s="82" t="s">
        <v>419</v>
      </c>
      <c r="D303" s="83" t="s">
        <v>66</v>
      </c>
      <c r="E303" s="98">
        <v>0</v>
      </c>
      <c r="F303" s="11"/>
      <c r="G303" s="57">
        <f t="shared" si="25"/>
        <v>0</v>
      </c>
    </row>
    <row r="304" spans="1:7" ht="33.75" x14ac:dyDescent="0.2">
      <c r="A304" s="71">
        <v>217</v>
      </c>
      <c r="B304" s="71" t="s">
        <v>199</v>
      </c>
      <c r="C304" s="82" t="s">
        <v>414</v>
      </c>
      <c r="D304" s="83" t="s">
        <v>382</v>
      </c>
      <c r="E304" s="98">
        <v>0</v>
      </c>
      <c r="F304" s="11"/>
      <c r="G304" s="57">
        <f t="shared" si="25"/>
        <v>0</v>
      </c>
    </row>
    <row r="305" spans="1:7" ht="33.75" x14ac:dyDescent="0.2">
      <c r="A305" s="71">
        <v>218</v>
      </c>
      <c r="B305" s="71" t="s">
        <v>529</v>
      </c>
      <c r="C305" s="82" t="s">
        <v>434</v>
      </c>
      <c r="D305" s="83" t="s">
        <v>66</v>
      </c>
      <c r="E305" s="98">
        <v>0</v>
      </c>
      <c r="F305" s="11"/>
      <c r="G305" s="57">
        <f t="shared" si="25"/>
        <v>0</v>
      </c>
    </row>
    <row r="306" spans="1:7" ht="33.75" x14ac:dyDescent="0.2">
      <c r="A306" s="71">
        <v>219</v>
      </c>
      <c r="B306" s="71" t="s">
        <v>435</v>
      </c>
      <c r="C306" s="82" t="s">
        <v>436</v>
      </c>
      <c r="D306" s="83" t="s">
        <v>382</v>
      </c>
      <c r="E306" s="98">
        <v>0</v>
      </c>
      <c r="F306" s="11"/>
      <c r="G306" s="57">
        <f t="shared" si="25"/>
        <v>0</v>
      </c>
    </row>
    <row r="307" spans="1:7" ht="33.75" x14ac:dyDescent="0.2">
      <c r="A307" s="71">
        <v>220</v>
      </c>
      <c r="B307" s="71" t="s">
        <v>387</v>
      </c>
      <c r="C307" s="82" t="s">
        <v>478</v>
      </c>
      <c r="D307" s="83" t="s">
        <v>15</v>
      </c>
      <c r="E307" s="98">
        <v>0</v>
      </c>
      <c r="F307" s="11"/>
      <c r="G307" s="57">
        <f>ROUND(E307*F307,2)</f>
        <v>0</v>
      </c>
    </row>
    <row r="308" spans="1:7" x14ac:dyDescent="0.2">
      <c r="A308" s="72"/>
      <c r="B308" s="72"/>
      <c r="C308" s="72" t="s">
        <v>534</v>
      </c>
      <c r="D308" s="72"/>
      <c r="E308" s="72"/>
      <c r="F308" s="72"/>
      <c r="G308" s="95">
        <f>SUM(G300:G307)</f>
        <v>0</v>
      </c>
    </row>
    <row r="309" spans="1:7" x14ac:dyDescent="0.2">
      <c r="A309" s="68"/>
      <c r="B309" s="68"/>
      <c r="C309" s="69" t="s">
        <v>2219</v>
      </c>
      <c r="D309" s="70"/>
      <c r="E309" s="68"/>
      <c r="F309" s="68"/>
      <c r="G309" s="68"/>
    </row>
    <row r="310" spans="1:7" ht="33.75" x14ac:dyDescent="0.2">
      <c r="A310" s="71">
        <v>221</v>
      </c>
      <c r="B310" s="71" t="s">
        <v>452</v>
      </c>
      <c r="C310" s="82" t="s">
        <v>453</v>
      </c>
      <c r="D310" s="83" t="s">
        <v>66</v>
      </c>
      <c r="E310" s="84">
        <v>40</v>
      </c>
      <c r="F310" s="11"/>
      <c r="G310" s="57">
        <f>ROUND(E310*F310,2)</f>
        <v>0</v>
      </c>
    </row>
    <row r="311" spans="1:7" ht="33.75" x14ac:dyDescent="0.2">
      <c r="A311" s="71">
        <v>222</v>
      </c>
      <c r="B311" s="71" t="s">
        <v>472</v>
      </c>
      <c r="C311" s="82" t="s">
        <v>473</v>
      </c>
      <c r="D311" s="83" t="s">
        <v>66</v>
      </c>
      <c r="E311" s="84">
        <v>40</v>
      </c>
      <c r="F311" s="11"/>
      <c r="G311" s="57">
        <f t="shared" ref="G311:G324" si="26">ROUND(E311*F311,2)</f>
        <v>0</v>
      </c>
    </row>
    <row r="312" spans="1:7" ht="33.75" x14ac:dyDescent="0.2">
      <c r="A312" s="71">
        <v>223</v>
      </c>
      <c r="B312" s="71" t="s">
        <v>426</v>
      </c>
      <c r="C312" s="82" t="s">
        <v>427</v>
      </c>
      <c r="D312" s="83" t="s">
        <v>66</v>
      </c>
      <c r="E312" s="84">
        <v>25</v>
      </c>
      <c r="F312" s="11"/>
      <c r="G312" s="57">
        <f t="shared" si="26"/>
        <v>0</v>
      </c>
    </row>
    <row r="313" spans="1:7" ht="33.75" x14ac:dyDescent="0.2">
      <c r="A313" s="71">
        <v>224</v>
      </c>
      <c r="B313" s="71" t="s">
        <v>474</v>
      </c>
      <c r="C313" s="82" t="s">
        <v>419</v>
      </c>
      <c r="D313" s="83" t="s">
        <v>66</v>
      </c>
      <c r="E313" s="84">
        <v>2.2999999999999998</v>
      </c>
      <c r="F313" s="11"/>
      <c r="G313" s="57">
        <f t="shared" si="26"/>
        <v>0</v>
      </c>
    </row>
    <row r="314" spans="1:7" ht="33.75" x14ac:dyDescent="0.2">
      <c r="A314" s="71">
        <v>225</v>
      </c>
      <c r="B314" s="71" t="s">
        <v>199</v>
      </c>
      <c r="C314" s="82" t="s">
        <v>414</v>
      </c>
      <c r="D314" s="83" t="s">
        <v>382</v>
      </c>
      <c r="E314" s="84">
        <v>60</v>
      </c>
      <c r="F314" s="11"/>
      <c r="G314" s="57">
        <f t="shared" si="26"/>
        <v>0</v>
      </c>
    </row>
    <row r="315" spans="1:7" ht="33.75" x14ac:dyDescent="0.2">
      <c r="A315" s="71">
        <v>226</v>
      </c>
      <c r="B315" s="71" t="s">
        <v>503</v>
      </c>
      <c r="C315" s="82" t="s">
        <v>504</v>
      </c>
      <c r="D315" s="83" t="s">
        <v>66</v>
      </c>
      <c r="E315" s="84">
        <v>8</v>
      </c>
      <c r="F315" s="11"/>
      <c r="G315" s="57">
        <f t="shared" si="26"/>
        <v>0</v>
      </c>
    </row>
    <row r="316" spans="1:7" ht="33.75" x14ac:dyDescent="0.2">
      <c r="A316" s="71">
        <v>227</v>
      </c>
      <c r="B316" s="71" t="s">
        <v>505</v>
      </c>
      <c r="C316" s="82" t="s">
        <v>506</v>
      </c>
      <c r="D316" s="83" t="s">
        <v>66</v>
      </c>
      <c r="E316" s="84">
        <v>6.2</v>
      </c>
      <c r="F316" s="11"/>
      <c r="G316" s="57">
        <f t="shared" si="26"/>
        <v>0</v>
      </c>
    </row>
    <row r="317" spans="1:7" ht="33.75" x14ac:dyDescent="0.2">
      <c r="A317" s="71">
        <v>228</v>
      </c>
      <c r="B317" s="71" t="s">
        <v>380</v>
      </c>
      <c r="C317" s="82" t="s">
        <v>381</v>
      </c>
      <c r="D317" s="83" t="s">
        <v>382</v>
      </c>
      <c r="E317" s="84">
        <v>0.98</v>
      </c>
      <c r="F317" s="11"/>
      <c r="G317" s="57">
        <f t="shared" si="26"/>
        <v>0</v>
      </c>
    </row>
    <row r="318" spans="1:7" ht="33.75" x14ac:dyDescent="0.2">
      <c r="A318" s="71">
        <v>229</v>
      </c>
      <c r="B318" s="71" t="s">
        <v>387</v>
      </c>
      <c r="C318" s="82" t="s">
        <v>478</v>
      </c>
      <c r="D318" s="83" t="s">
        <v>15</v>
      </c>
      <c r="E318" s="84">
        <v>71</v>
      </c>
      <c r="F318" s="11"/>
      <c r="G318" s="57">
        <f t="shared" si="26"/>
        <v>0</v>
      </c>
    </row>
    <row r="319" spans="1:7" ht="33.75" x14ac:dyDescent="0.2">
      <c r="A319" s="71">
        <v>230</v>
      </c>
      <c r="B319" s="71" t="s">
        <v>535</v>
      </c>
      <c r="C319" s="82" t="s">
        <v>536</v>
      </c>
      <c r="D319" s="83" t="s">
        <v>382</v>
      </c>
      <c r="E319" s="98">
        <v>5.0199999999999996</v>
      </c>
      <c r="F319" s="11"/>
      <c r="G319" s="57">
        <f t="shared" si="26"/>
        <v>0</v>
      </c>
    </row>
    <row r="320" spans="1:7" ht="33.75" x14ac:dyDescent="0.2">
      <c r="A320" s="71">
        <v>231</v>
      </c>
      <c r="B320" s="71" t="s">
        <v>524</v>
      </c>
      <c r="C320" s="82" t="s">
        <v>525</v>
      </c>
      <c r="D320" s="83" t="s">
        <v>382</v>
      </c>
      <c r="E320" s="98">
        <v>3.8</v>
      </c>
      <c r="F320" s="11"/>
      <c r="G320" s="57">
        <f>ROUND(E320*F320,2)</f>
        <v>0</v>
      </c>
    </row>
    <row r="321" spans="1:7" ht="33.75" x14ac:dyDescent="0.2">
      <c r="A321" s="71">
        <v>232</v>
      </c>
      <c r="B321" s="71" t="s">
        <v>516</v>
      </c>
      <c r="C321" s="97" t="s">
        <v>2662</v>
      </c>
      <c r="D321" s="83" t="s">
        <v>382</v>
      </c>
      <c r="E321" s="98">
        <v>0.6</v>
      </c>
      <c r="F321" s="11"/>
      <c r="G321" s="57">
        <f t="shared" si="26"/>
        <v>0</v>
      </c>
    </row>
    <row r="322" spans="1:7" ht="33.75" x14ac:dyDescent="0.2">
      <c r="A322" s="71">
        <v>233</v>
      </c>
      <c r="B322" s="71" t="s">
        <v>518</v>
      </c>
      <c r="C322" s="97" t="s">
        <v>519</v>
      </c>
      <c r="D322" s="83" t="s">
        <v>382</v>
      </c>
      <c r="E322" s="98">
        <v>0</v>
      </c>
      <c r="F322" s="11"/>
      <c r="G322" s="57">
        <f t="shared" si="26"/>
        <v>0</v>
      </c>
    </row>
    <row r="323" spans="1:7" ht="33.75" x14ac:dyDescent="0.2">
      <c r="A323" s="71">
        <v>234</v>
      </c>
      <c r="B323" s="71" t="s">
        <v>499</v>
      </c>
      <c r="C323" s="82" t="s">
        <v>537</v>
      </c>
      <c r="D323" s="83" t="s">
        <v>382</v>
      </c>
      <c r="E323" s="98">
        <v>3.09</v>
      </c>
      <c r="F323" s="11"/>
      <c r="G323" s="57">
        <f t="shared" si="26"/>
        <v>0</v>
      </c>
    </row>
    <row r="324" spans="1:7" ht="33.75" x14ac:dyDescent="0.2">
      <c r="A324" s="71">
        <v>235</v>
      </c>
      <c r="B324" s="71" t="s">
        <v>199</v>
      </c>
      <c r="C324" s="82" t="s">
        <v>501</v>
      </c>
      <c r="D324" s="83" t="s">
        <v>382</v>
      </c>
      <c r="E324" s="84">
        <v>10.050000000000001</v>
      </c>
      <c r="F324" s="11"/>
      <c r="G324" s="57">
        <f>ROUND(E324*F324,2)</f>
        <v>0</v>
      </c>
    </row>
    <row r="325" spans="1:7" x14ac:dyDescent="0.2">
      <c r="A325" s="72"/>
      <c r="B325" s="72"/>
      <c r="C325" s="72" t="s">
        <v>538</v>
      </c>
      <c r="D325" s="72"/>
      <c r="E325" s="72"/>
      <c r="F325" s="72"/>
      <c r="G325" s="95">
        <f>SUM(G310:G324)</f>
        <v>0</v>
      </c>
    </row>
    <row r="326" spans="1:7" x14ac:dyDescent="0.2">
      <c r="A326" s="68"/>
      <c r="B326" s="68"/>
      <c r="C326" s="69" t="s">
        <v>2220</v>
      </c>
      <c r="D326" s="70"/>
      <c r="E326" s="68"/>
      <c r="F326" s="68"/>
      <c r="G326" s="68"/>
    </row>
    <row r="327" spans="1:7" ht="33.75" x14ac:dyDescent="0.2">
      <c r="A327" s="71">
        <v>236</v>
      </c>
      <c r="B327" s="71" t="s">
        <v>452</v>
      </c>
      <c r="C327" s="82" t="s">
        <v>453</v>
      </c>
      <c r="D327" s="83" t="s">
        <v>66</v>
      </c>
      <c r="E327" s="84">
        <v>98</v>
      </c>
      <c r="F327" s="11"/>
      <c r="G327" s="57">
        <f>ROUND(E327*F327,2)</f>
        <v>0</v>
      </c>
    </row>
    <row r="328" spans="1:7" ht="33.75" x14ac:dyDescent="0.2">
      <c r="A328" s="71">
        <v>237</v>
      </c>
      <c r="B328" s="71" t="s">
        <v>472</v>
      </c>
      <c r="C328" s="82" t="s">
        <v>473</v>
      </c>
      <c r="D328" s="83" t="s">
        <v>66</v>
      </c>
      <c r="E328" s="84">
        <v>98</v>
      </c>
      <c r="F328" s="11"/>
      <c r="G328" s="57">
        <f t="shared" ref="G328:G342" si="27">ROUND(E328*F328,2)</f>
        <v>0</v>
      </c>
    </row>
    <row r="329" spans="1:7" ht="33.75" x14ac:dyDescent="0.2">
      <c r="A329" s="71">
        <v>238</v>
      </c>
      <c r="B329" s="71" t="s">
        <v>426</v>
      </c>
      <c r="C329" s="82" t="s">
        <v>427</v>
      </c>
      <c r="D329" s="83" t="s">
        <v>66</v>
      </c>
      <c r="E329" s="84">
        <v>80</v>
      </c>
      <c r="F329" s="11"/>
      <c r="G329" s="57">
        <f t="shared" si="27"/>
        <v>0</v>
      </c>
    </row>
    <row r="330" spans="1:7" ht="33.75" x14ac:dyDescent="0.2">
      <c r="A330" s="71">
        <v>239</v>
      </c>
      <c r="B330" s="71" t="s">
        <v>474</v>
      </c>
      <c r="C330" s="82" t="s">
        <v>419</v>
      </c>
      <c r="D330" s="83" t="s">
        <v>66</v>
      </c>
      <c r="E330" s="84">
        <v>3.8</v>
      </c>
      <c r="F330" s="11"/>
      <c r="G330" s="57">
        <f t="shared" si="27"/>
        <v>0</v>
      </c>
    </row>
    <row r="331" spans="1:7" ht="33.75" x14ac:dyDescent="0.2">
      <c r="A331" s="71">
        <v>240</v>
      </c>
      <c r="B331" s="71" t="s">
        <v>199</v>
      </c>
      <c r="C331" s="82" t="s">
        <v>414</v>
      </c>
      <c r="D331" s="83" t="s">
        <v>382</v>
      </c>
      <c r="E331" s="84">
        <v>147</v>
      </c>
      <c r="F331" s="11"/>
      <c r="G331" s="57">
        <f t="shared" si="27"/>
        <v>0</v>
      </c>
    </row>
    <row r="332" spans="1:7" ht="33.75" x14ac:dyDescent="0.2">
      <c r="A332" s="71">
        <v>241</v>
      </c>
      <c r="B332" s="71" t="s">
        <v>503</v>
      </c>
      <c r="C332" s="82" t="s">
        <v>504</v>
      </c>
      <c r="D332" s="83" t="s">
        <v>66</v>
      </c>
      <c r="E332" s="84">
        <v>10.8</v>
      </c>
      <c r="F332" s="11"/>
      <c r="G332" s="57">
        <f t="shared" si="27"/>
        <v>0</v>
      </c>
    </row>
    <row r="333" spans="1:7" ht="33.75" x14ac:dyDescent="0.2">
      <c r="A333" s="71">
        <v>242</v>
      </c>
      <c r="B333" s="71" t="s">
        <v>505</v>
      </c>
      <c r="C333" s="82" t="s">
        <v>506</v>
      </c>
      <c r="D333" s="83" t="s">
        <v>66</v>
      </c>
      <c r="E333" s="84">
        <v>8.1999999999999993</v>
      </c>
      <c r="F333" s="11"/>
      <c r="G333" s="57">
        <f t="shared" si="27"/>
        <v>0</v>
      </c>
    </row>
    <row r="334" spans="1:7" ht="33.75" x14ac:dyDescent="0.2">
      <c r="A334" s="71">
        <v>243</v>
      </c>
      <c r="B334" s="71" t="s">
        <v>380</v>
      </c>
      <c r="C334" s="82" t="s">
        <v>381</v>
      </c>
      <c r="D334" s="83" t="s">
        <v>382</v>
      </c>
      <c r="E334" s="84">
        <v>1.49</v>
      </c>
      <c r="F334" s="11"/>
      <c r="G334" s="57">
        <f t="shared" si="27"/>
        <v>0</v>
      </c>
    </row>
    <row r="335" spans="1:7" ht="33.75" x14ac:dyDescent="0.2">
      <c r="A335" s="71">
        <v>244</v>
      </c>
      <c r="B335" s="71" t="s">
        <v>387</v>
      </c>
      <c r="C335" s="82" t="s">
        <v>478</v>
      </c>
      <c r="D335" s="83" t="s">
        <v>15</v>
      </c>
      <c r="E335" s="84">
        <v>95</v>
      </c>
      <c r="F335" s="11"/>
      <c r="G335" s="57">
        <f t="shared" si="27"/>
        <v>0</v>
      </c>
    </row>
    <row r="336" spans="1:7" ht="33.75" x14ac:dyDescent="0.2">
      <c r="A336" s="71">
        <v>245</v>
      </c>
      <c r="B336" s="71" t="s">
        <v>535</v>
      </c>
      <c r="C336" s="82" t="s">
        <v>536</v>
      </c>
      <c r="D336" s="83" t="s">
        <v>382</v>
      </c>
      <c r="E336" s="98">
        <v>10.4</v>
      </c>
      <c r="F336" s="11"/>
      <c r="G336" s="57">
        <f t="shared" si="27"/>
        <v>0</v>
      </c>
    </row>
    <row r="337" spans="1:7" ht="33.75" x14ac:dyDescent="0.2">
      <c r="A337" s="71">
        <v>246</v>
      </c>
      <c r="B337" s="71" t="s">
        <v>524</v>
      </c>
      <c r="C337" s="82" t="s">
        <v>525</v>
      </c>
      <c r="D337" s="83" t="s">
        <v>382</v>
      </c>
      <c r="E337" s="98">
        <v>5.68</v>
      </c>
      <c r="F337" s="11"/>
      <c r="G337" s="57">
        <f t="shared" si="27"/>
        <v>0</v>
      </c>
    </row>
    <row r="338" spans="1:7" ht="33.75" x14ac:dyDescent="0.2">
      <c r="A338" s="71">
        <v>247</v>
      </c>
      <c r="B338" s="71" t="s">
        <v>516</v>
      </c>
      <c r="C338" s="82" t="s">
        <v>517</v>
      </c>
      <c r="D338" s="83" t="s">
        <v>382</v>
      </c>
      <c r="E338" s="98">
        <v>0.8</v>
      </c>
      <c r="F338" s="11"/>
      <c r="G338" s="57">
        <f t="shared" si="27"/>
        <v>0</v>
      </c>
    </row>
    <row r="339" spans="1:7" ht="33.75" x14ac:dyDescent="0.2">
      <c r="A339" s="71">
        <v>248</v>
      </c>
      <c r="B339" s="71" t="s">
        <v>518</v>
      </c>
      <c r="C339" s="97" t="s">
        <v>519</v>
      </c>
      <c r="D339" s="83" t="s">
        <v>382</v>
      </c>
      <c r="E339" s="98">
        <v>0</v>
      </c>
      <c r="F339" s="11"/>
      <c r="G339" s="57">
        <f>ROUND(E339*F339,2)</f>
        <v>0</v>
      </c>
    </row>
    <row r="340" spans="1:7" ht="33.75" x14ac:dyDescent="0.2">
      <c r="A340" s="71">
        <v>249</v>
      </c>
      <c r="B340" s="71" t="s">
        <v>499</v>
      </c>
      <c r="C340" s="82" t="s">
        <v>537</v>
      </c>
      <c r="D340" s="83" t="s">
        <v>382</v>
      </c>
      <c r="E340" s="98">
        <v>3.2</v>
      </c>
      <c r="F340" s="11"/>
      <c r="G340" s="57">
        <f>ROUND(E340*F340,2)</f>
        <v>0</v>
      </c>
    </row>
    <row r="341" spans="1:7" ht="33.75" x14ac:dyDescent="0.2">
      <c r="A341" s="71">
        <v>250</v>
      </c>
      <c r="B341" s="71" t="s">
        <v>539</v>
      </c>
      <c r="C341" s="82" t="s">
        <v>540</v>
      </c>
      <c r="D341" s="83" t="s">
        <v>382</v>
      </c>
      <c r="E341" s="121">
        <v>1.89</v>
      </c>
      <c r="F341" s="11"/>
      <c r="G341" s="57">
        <f t="shared" si="27"/>
        <v>0</v>
      </c>
    </row>
    <row r="342" spans="1:7" ht="33.75" x14ac:dyDescent="0.2">
      <c r="A342" s="71">
        <v>251</v>
      </c>
      <c r="B342" s="71" t="s">
        <v>199</v>
      </c>
      <c r="C342" s="82" t="s">
        <v>501</v>
      </c>
      <c r="D342" s="83" t="s">
        <v>382</v>
      </c>
      <c r="E342" s="84">
        <v>21.84</v>
      </c>
      <c r="F342" s="11"/>
      <c r="G342" s="57">
        <f t="shared" si="27"/>
        <v>0</v>
      </c>
    </row>
    <row r="343" spans="1:7" x14ac:dyDescent="0.2">
      <c r="A343" s="72"/>
      <c r="B343" s="72"/>
      <c r="C343" s="72" t="s">
        <v>541</v>
      </c>
      <c r="D343" s="72"/>
      <c r="E343" s="72"/>
      <c r="F343" s="72"/>
      <c r="G343" s="95">
        <f>SUM(G327:G342)</f>
        <v>0</v>
      </c>
    </row>
    <row r="344" spans="1:7" x14ac:dyDescent="0.2">
      <c r="A344" s="68"/>
      <c r="B344" s="68"/>
      <c r="C344" s="69" t="s">
        <v>2643</v>
      </c>
      <c r="D344" s="70"/>
      <c r="E344" s="68"/>
      <c r="F344" s="68"/>
      <c r="G344" s="68"/>
    </row>
    <row r="345" spans="1:7" x14ac:dyDescent="0.2">
      <c r="A345" s="94">
        <v>252</v>
      </c>
      <c r="B345" s="94"/>
      <c r="C345" s="97" t="s">
        <v>2644</v>
      </c>
      <c r="D345" s="108" t="s">
        <v>75</v>
      </c>
      <c r="E345" s="98">
        <v>56</v>
      </c>
      <c r="F345" s="98"/>
      <c r="G345" s="115">
        <f>ROUND(E345*F345,2)</f>
        <v>0</v>
      </c>
    </row>
    <row r="346" spans="1:7" x14ac:dyDescent="0.2">
      <c r="A346" s="94">
        <v>253</v>
      </c>
      <c r="B346" s="94"/>
      <c r="C346" s="97" t="s">
        <v>2645</v>
      </c>
      <c r="D346" s="108" t="s">
        <v>75</v>
      </c>
      <c r="E346" s="98">
        <v>26.5</v>
      </c>
      <c r="F346" s="98"/>
      <c r="G346" s="115">
        <f t="shared" ref="G346:G348" si="28">ROUND(E346*F346,2)</f>
        <v>0</v>
      </c>
    </row>
    <row r="347" spans="1:7" x14ac:dyDescent="0.2">
      <c r="A347" s="94">
        <v>254</v>
      </c>
      <c r="B347" s="94"/>
      <c r="C347" s="97" t="s">
        <v>2646</v>
      </c>
      <c r="D347" s="108" t="s">
        <v>75</v>
      </c>
      <c r="E347" s="98">
        <v>20.5</v>
      </c>
      <c r="F347" s="98"/>
      <c r="G347" s="115">
        <f t="shared" si="28"/>
        <v>0</v>
      </c>
    </row>
    <row r="348" spans="1:7" x14ac:dyDescent="0.2">
      <c r="A348" s="94">
        <v>255</v>
      </c>
      <c r="B348" s="94"/>
      <c r="C348" s="97" t="s">
        <v>2647</v>
      </c>
      <c r="D348" s="108" t="s">
        <v>75</v>
      </c>
      <c r="E348" s="98">
        <v>10</v>
      </c>
      <c r="F348" s="98"/>
      <c r="G348" s="115">
        <f>ROUND(E348*F348,2)</f>
        <v>0</v>
      </c>
    </row>
    <row r="349" spans="1:7" x14ac:dyDescent="0.2">
      <c r="A349" s="72"/>
      <c r="B349" s="72"/>
      <c r="C349" s="72" t="s">
        <v>2642</v>
      </c>
      <c r="D349" s="72"/>
      <c r="E349" s="72"/>
      <c r="F349" s="72"/>
      <c r="G349" s="95">
        <f>SUM(G345:G348)</f>
        <v>0</v>
      </c>
    </row>
    <row r="350" spans="1:7" ht="13.5" thickBot="1" x14ac:dyDescent="0.25">
      <c r="A350" s="72"/>
      <c r="B350" s="72"/>
      <c r="C350" s="114" t="s">
        <v>542</v>
      </c>
      <c r="D350" s="72"/>
      <c r="E350" s="72"/>
      <c r="F350" s="72"/>
      <c r="G350" s="104">
        <f>SUM(G308+G325+G343+G349)</f>
        <v>0</v>
      </c>
    </row>
    <row r="351" spans="1:7" x14ac:dyDescent="0.2">
      <c r="A351" s="78"/>
      <c r="B351" s="31"/>
      <c r="C351" s="79" t="s">
        <v>2101</v>
      </c>
      <c r="D351" s="78"/>
      <c r="E351" s="78"/>
      <c r="F351" s="78"/>
      <c r="G351" s="124">
        <f>SUM(G16+G34+G46+G89+G115+G156+G166+G199+G244+G271+G297+G350)</f>
        <v>0</v>
      </c>
    </row>
    <row r="352" spans="1:7" x14ac:dyDescent="0.2">
      <c r="A352" s="31"/>
      <c r="B352" s="31"/>
      <c r="C352" s="31"/>
      <c r="D352" s="31"/>
      <c r="E352" s="31"/>
      <c r="F352" s="31"/>
      <c r="G352" s="31"/>
    </row>
    <row r="353" spans="1:7" x14ac:dyDescent="0.2">
      <c r="A353" s="31"/>
      <c r="B353" s="31"/>
      <c r="C353" s="31"/>
      <c r="D353" s="31"/>
      <c r="E353" s="31"/>
      <c r="F353" s="31"/>
      <c r="G353" s="31"/>
    </row>
    <row r="354" spans="1:7" x14ac:dyDescent="0.2">
      <c r="A354" s="31"/>
      <c r="B354" s="31"/>
      <c r="C354" s="31"/>
      <c r="D354" s="31"/>
      <c r="E354" s="31"/>
      <c r="F354" s="31"/>
      <c r="G354" s="31"/>
    </row>
    <row r="355" spans="1:7" x14ac:dyDescent="0.2">
      <c r="A355" s="31"/>
      <c r="B355" s="31"/>
      <c r="C355" s="31"/>
      <c r="D355" s="31"/>
      <c r="E355" s="31"/>
      <c r="F355" s="31"/>
      <c r="G355" s="31"/>
    </row>
    <row r="356" spans="1:7" x14ac:dyDescent="0.2">
      <c r="A356" s="31"/>
      <c r="B356" s="31"/>
      <c r="C356" s="31"/>
      <c r="D356" s="31"/>
      <c r="E356" s="31"/>
      <c r="F356" s="31"/>
      <c r="G356" s="31"/>
    </row>
    <row r="357" spans="1:7" x14ac:dyDescent="0.2">
      <c r="A357" s="31"/>
      <c r="B357" s="31"/>
      <c r="C357" s="31"/>
      <c r="D357" s="31"/>
      <c r="E357" s="31"/>
      <c r="F357" s="31"/>
      <c r="G357" s="31"/>
    </row>
    <row r="358" spans="1:7" x14ac:dyDescent="0.2">
      <c r="A358" s="31"/>
      <c r="B358" s="31"/>
      <c r="C358" s="31"/>
      <c r="D358" s="31"/>
      <c r="E358" s="31"/>
      <c r="F358" s="31"/>
      <c r="G358" s="31"/>
    </row>
    <row r="359" spans="1:7" x14ac:dyDescent="0.2">
      <c r="A359" s="31"/>
      <c r="B359" s="31"/>
      <c r="C359" s="31"/>
      <c r="D359" s="31"/>
      <c r="E359" s="31"/>
      <c r="F359" s="31"/>
      <c r="G359" s="31"/>
    </row>
    <row r="360" spans="1:7" x14ac:dyDescent="0.2">
      <c r="A360" s="31"/>
      <c r="B360" s="31"/>
      <c r="C360" s="31"/>
      <c r="D360" s="31"/>
      <c r="E360" s="31"/>
      <c r="F360" s="31"/>
      <c r="G360" s="31"/>
    </row>
    <row r="361" spans="1:7" x14ac:dyDescent="0.2">
      <c r="A361" s="31"/>
      <c r="B361" s="31"/>
      <c r="C361" s="31"/>
      <c r="D361" s="31"/>
      <c r="E361" s="31"/>
      <c r="F361" s="31"/>
      <c r="G361" s="31"/>
    </row>
    <row r="362" spans="1:7" x14ac:dyDescent="0.2">
      <c r="A362" s="31"/>
      <c r="B362" s="31"/>
      <c r="C362" s="31"/>
      <c r="D362" s="31"/>
      <c r="E362" s="31"/>
      <c r="F362" s="31"/>
      <c r="G362" s="31"/>
    </row>
    <row r="363" spans="1:7" x14ac:dyDescent="0.2">
      <c r="A363" s="31"/>
      <c r="B363" s="31"/>
      <c r="C363" s="31"/>
      <c r="D363" s="31"/>
      <c r="E363" s="31"/>
      <c r="F363" s="31"/>
      <c r="G363" s="31"/>
    </row>
    <row r="364" spans="1:7" x14ac:dyDescent="0.2">
      <c r="A364" s="31"/>
      <c r="B364" s="31"/>
      <c r="C364" s="31"/>
      <c r="D364" s="31"/>
      <c r="E364" s="31"/>
      <c r="F364" s="31"/>
      <c r="G364" s="31"/>
    </row>
    <row r="365" spans="1:7" x14ac:dyDescent="0.2">
      <c r="A365" s="31"/>
      <c r="B365" s="31"/>
      <c r="C365" s="31"/>
      <c r="D365" s="31"/>
      <c r="E365" s="31"/>
      <c r="F365" s="31"/>
      <c r="G365" s="31"/>
    </row>
    <row r="366" spans="1:7" x14ac:dyDescent="0.2">
      <c r="A366" s="31"/>
      <c r="B366" s="31"/>
      <c r="C366" s="31"/>
      <c r="D366" s="31"/>
      <c r="E366" s="31"/>
      <c r="F366" s="31"/>
      <c r="G366" s="31"/>
    </row>
    <row r="367" spans="1:7" x14ac:dyDescent="0.2">
      <c r="A367" s="31"/>
      <c r="B367" s="31"/>
      <c r="C367" s="31"/>
      <c r="D367" s="31"/>
      <c r="E367" s="31"/>
      <c r="F367" s="31"/>
      <c r="G367" s="31"/>
    </row>
    <row r="368" spans="1:7" x14ac:dyDescent="0.2">
      <c r="A368" s="31"/>
      <c r="B368" s="31"/>
      <c r="C368" s="31"/>
      <c r="D368" s="31"/>
      <c r="E368" s="31"/>
      <c r="F368" s="31"/>
      <c r="G368" s="31"/>
    </row>
    <row r="369" spans="1:7" x14ac:dyDescent="0.2">
      <c r="A369" s="31"/>
      <c r="B369" s="31"/>
      <c r="C369" s="31"/>
      <c r="D369" s="31"/>
      <c r="E369" s="31"/>
      <c r="F369" s="31"/>
      <c r="G369" s="31"/>
    </row>
    <row r="370" spans="1:7" x14ac:dyDescent="0.2">
      <c r="A370" s="31"/>
      <c r="B370" s="31"/>
      <c r="C370" s="31"/>
      <c r="D370" s="31"/>
      <c r="E370" s="31"/>
      <c r="F370" s="31"/>
      <c r="G370" s="31"/>
    </row>
    <row r="371" spans="1:7" x14ac:dyDescent="0.2">
      <c r="A371" s="31"/>
      <c r="B371" s="31"/>
      <c r="C371" s="31"/>
      <c r="D371" s="31"/>
      <c r="E371" s="31"/>
      <c r="F371" s="31"/>
      <c r="G371" s="31"/>
    </row>
    <row r="372" spans="1:7" x14ac:dyDescent="0.2">
      <c r="A372" s="31"/>
      <c r="B372" s="31"/>
      <c r="C372" s="31"/>
      <c r="D372" s="31"/>
      <c r="E372" s="31"/>
      <c r="F372" s="31"/>
      <c r="G372" s="31"/>
    </row>
    <row r="373" spans="1:7" x14ac:dyDescent="0.2">
      <c r="A373" s="31"/>
      <c r="B373" s="31"/>
      <c r="C373" s="31"/>
      <c r="D373" s="31"/>
      <c r="E373" s="31"/>
      <c r="F373" s="31"/>
      <c r="G373" s="31"/>
    </row>
    <row r="374" spans="1:7" x14ac:dyDescent="0.2">
      <c r="A374" s="31"/>
      <c r="B374" s="31"/>
      <c r="C374" s="31"/>
      <c r="D374" s="31"/>
      <c r="E374" s="31"/>
      <c r="F374" s="31"/>
      <c r="G374" s="31"/>
    </row>
    <row r="375" spans="1:7" x14ac:dyDescent="0.2">
      <c r="A375" s="31"/>
      <c r="B375" s="31"/>
      <c r="C375" s="31"/>
      <c r="D375" s="31"/>
      <c r="E375" s="31"/>
      <c r="F375" s="31"/>
      <c r="G375" s="31"/>
    </row>
    <row r="376" spans="1:7" x14ac:dyDescent="0.2">
      <c r="A376" s="31"/>
      <c r="B376" s="31"/>
      <c r="C376" s="31"/>
      <c r="D376" s="31"/>
      <c r="E376" s="31"/>
      <c r="F376" s="31"/>
      <c r="G376" s="31"/>
    </row>
    <row r="377" spans="1:7" x14ac:dyDescent="0.2">
      <c r="A377" s="31"/>
      <c r="B377" s="31"/>
      <c r="C377" s="31"/>
      <c r="D377" s="31"/>
      <c r="E377" s="31"/>
      <c r="F377" s="31"/>
      <c r="G377" s="31"/>
    </row>
    <row r="378" spans="1:7" x14ac:dyDescent="0.2">
      <c r="A378" s="31"/>
      <c r="B378" s="31"/>
      <c r="C378" s="31"/>
      <c r="D378" s="31"/>
      <c r="E378" s="31"/>
      <c r="F378" s="31"/>
      <c r="G378" s="31"/>
    </row>
    <row r="379" spans="1:7" x14ac:dyDescent="0.2">
      <c r="A379" s="31"/>
      <c r="B379" s="31"/>
      <c r="C379" s="31"/>
      <c r="D379" s="31"/>
      <c r="E379" s="31"/>
      <c r="F379" s="31"/>
      <c r="G379" s="31"/>
    </row>
    <row r="380" spans="1:7" x14ac:dyDescent="0.2">
      <c r="A380" s="31"/>
      <c r="B380" s="31"/>
      <c r="C380" s="31"/>
      <c r="D380" s="31"/>
      <c r="E380" s="31"/>
      <c r="F380" s="31"/>
      <c r="G380" s="31"/>
    </row>
    <row r="381" spans="1:7" x14ac:dyDescent="0.2">
      <c r="A381" s="31"/>
      <c r="B381" s="31"/>
      <c r="C381" s="31"/>
      <c r="D381" s="31"/>
      <c r="E381" s="31"/>
      <c r="F381" s="31"/>
      <c r="G381" s="31"/>
    </row>
    <row r="382" spans="1:7" x14ac:dyDescent="0.2">
      <c r="A382" s="31"/>
      <c r="B382" s="31"/>
      <c r="C382" s="31"/>
      <c r="D382" s="31"/>
      <c r="E382" s="31"/>
      <c r="F382" s="31"/>
      <c r="G382" s="31"/>
    </row>
    <row r="383" spans="1:7" x14ac:dyDescent="0.2">
      <c r="A383" s="31"/>
      <c r="B383" s="31"/>
      <c r="C383" s="31"/>
      <c r="D383" s="31"/>
      <c r="E383" s="31"/>
      <c r="F383" s="31"/>
      <c r="G383" s="31"/>
    </row>
    <row r="384" spans="1:7" x14ac:dyDescent="0.2">
      <c r="A384" s="31"/>
      <c r="B384" s="31"/>
      <c r="C384" s="31"/>
      <c r="D384" s="31"/>
      <c r="E384" s="31"/>
      <c r="F384" s="31"/>
      <c r="G384" s="31"/>
    </row>
    <row r="385" spans="1:7" x14ac:dyDescent="0.2">
      <c r="A385" s="31"/>
      <c r="B385" s="31"/>
      <c r="C385" s="31"/>
      <c r="D385" s="31"/>
      <c r="E385" s="31"/>
      <c r="F385" s="31"/>
      <c r="G385" s="31"/>
    </row>
    <row r="386" spans="1:7" x14ac:dyDescent="0.2">
      <c r="A386" s="31"/>
      <c r="B386" s="31"/>
      <c r="C386" s="31"/>
      <c r="D386" s="31"/>
      <c r="E386" s="31"/>
      <c r="F386" s="31"/>
      <c r="G386" s="31"/>
    </row>
    <row r="387" spans="1:7" x14ac:dyDescent="0.2">
      <c r="A387" s="31"/>
      <c r="B387" s="31"/>
      <c r="C387" s="31"/>
      <c r="D387" s="31"/>
      <c r="E387" s="31"/>
      <c r="F387" s="31"/>
      <c r="G387" s="31"/>
    </row>
    <row r="388" spans="1:7" x14ac:dyDescent="0.2">
      <c r="A388" s="31"/>
      <c r="B388" s="31"/>
      <c r="C388" s="31"/>
      <c r="D388" s="31"/>
      <c r="E388" s="31"/>
      <c r="F388" s="31"/>
      <c r="G388" s="31"/>
    </row>
    <row r="389" spans="1:7" x14ac:dyDescent="0.2">
      <c r="A389" s="31"/>
      <c r="B389" s="31"/>
      <c r="C389" s="31"/>
      <c r="D389" s="31"/>
      <c r="E389" s="31"/>
      <c r="F389" s="31"/>
      <c r="G389" s="31"/>
    </row>
    <row r="390" spans="1:7" x14ac:dyDescent="0.2">
      <c r="A390" s="31"/>
      <c r="B390" s="31"/>
      <c r="C390" s="31"/>
      <c r="D390" s="31"/>
      <c r="E390" s="31"/>
      <c r="F390" s="31"/>
      <c r="G390" s="31"/>
    </row>
    <row r="391" spans="1:7" x14ac:dyDescent="0.2">
      <c r="A391" s="31"/>
      <c r="B391" s="31"/>
      <c r="C391" s="31"/>
      <c r="D391" s="31"/>
      <c r="E391" s="31"/>
      <c r="F391" s="31"/>
      <c r="G391" s="31"/>
    </row>
    <row r="392" spans="1:7" x14ac:dyDescent="0.2">
      <c r="A392" s="31"/>
      <c r="B392" s="31"/>
      <c r="C392" s="31"/>
      <c r="D392" s="31"/>
      <c r="E392" s="31"/>
      <c r="F392" s="31"/>
      <c r="G392" s="31"/>
    </row>
    <row r="393" spans="1:7" x14ac:dyDescent="0.2">
      <c r="A393" s="31"/>
      <c r="B393" s="31"/>
      <c r="C393" s="31"/>
      <c r="D393" s="31"/>
      <c r="E393" s="31"/>
      <c r="F393" s="31"/>
      <c r="G393" s="31"/>
    </row>
    <row r="394" spans="1:7" x14ac:dyDescent="0.2">
      <c r="A394" s="31"/>
      <c r="B394" s="31"/>
      <c r="C394" s="31"/>
      <c r="D394" s="31"/>
      <c r="E394" s="31"/>
      <c r="F394" s="31"/>
      <c r="G394" s="31"/>
    </row>
    <row r="395" spans="1:7" x14ac:dyDescent="0.2">
      <c r="A395" s="31"/>
      <c r="B395" s="31"/>
      <c r="C395" s="31"/>
      <c r="D395" s="31"/>
      <c r="E395" s="31"/>
      <c r="F395" s="31"/>
      <c r="G395" s="31"/>
    </row>
    <row r="396" spans="1:7" x14ac:dyDescent="0.2">
      <c r="A396" s="31"/>
      <c r="B396" s="31"/>
      <c r="C396" s="31"/>
      <c r="D396" s="31"/>
      <c r="E396" s="31"/>
      <c r="F396" s="31"/>
      <c r="G396" s="31"/>
    </row>
    <row r="397" spans="1:7" x14ac:dyDescent="0.2">
      <c r="A397" s="31"/>
      <c r="B397" s="31"/>
      <c r="C397" s="31"/>
      <c r="D397" s="31"/>
      <c r="E397" s="31"/>
      <c r="F397" s="31"/>
      <c r="G397" s="31"/>
    </row>
    <row r="398" spans="1:7" x14ac:dyDescent="0.2">
      <c r="A398" s="31"/>
      <c r="B398" s="31"/>
      <c r="C398" s="31"/>
      <c r="D398" s="31"/>
      <c r="E398" s="31"/>
      <c r="F398" s="31"/>
      <c r="G398" s="31"/>
    </row>
    <row r="399" spans="1:7" x14ac:dyDescent="0.2">
      <c r="A399" s="31"/>
      <c r="B399" s="31"/>
      <c r="C399" s="31"/>
      <c r="D399" s="31"/>
      <c r="E399" s="31"/>
      <c r="F399" s="31"/>
      <c r="G399" s="31"/>
    </row>
    <row r="400" spans="1:7" x14ac:dyDescent="0.2">
      <c r="A400" s="31"/>
      <c r="B400" s="31"/>
      <c r="C400" s="31"/>
      <c r="D400" s="31"/>
      <c r="E400" s="31"/>
      <c r="F400" s="31"/>
      <c r="G400" s="31"/>
    </row>
    <row r="401" spans="1:7" x14ac:dyDescent="0.2">
      <c r="A401" s="31"/>
      <c r="B401" s="31"/>
      <c r="C401" s="31"/>
      <c r="D401" s="31"/>
      <c r="E401" s="31"/>
      <c r="F401" s="31"/>
      <c r="G401" s="31"/>
    </row>
    <row r="402" spans="1:7" x14ac:dyDescent="0.2">
      <c r="A402" s="31"/>
      <c r="B402" s="31"/>
      <c r="C402" s="31"/>
      <c r="D402" s="31"/>
      <c r="E402" s="31"/>
      <c r="F402" s="31"/>
      <c r="G402" s="31"/>
    </row>
    <row r="403" spans="1:7" x14ac:dyDescent="0.2">
      <c r="A403" s="31"/>
      <c r="B403" s="31"/>
      <c r="C403" s="31"/>
      <c r="D403" s="31"/>
      <c r="E403" s="31"/>
      <c r="F403" s="31"/>
      <c r="G403" s="31"/>
    </row>
    <row r="404" spans="1:7" x14ac:dyDescent="0.2">
      <c r="A404" s="31"/>
      <c r="B404" s="31"/>
      <c r="C404" s="31"/>
      <c r="D404" s="31"/>
      <c r="E404" s="31"/>
      <c r="F404" s="31"/>
      <c r="G404" s="31"/>
    </row>
    <row r="405" spans="1:7" x14ac:dyDescent="0.2">
      <c r="A405" s="31"/>
      <c r="B405" s="31"/>
      <c r="C405" s="31"/>
      <c r="D405" s="31"/>
      <c r="E405" s="31"/>
      <c r="F405" s="31"/>
      <c r="G405" s="31"/>
    </row>
    <row r="406" spans="1:7" x14ac:dyDescent="0.2">
      <c r="A406" s="31"/>
      <c r="B406" s="31"/>
      <c r="C406" s="31"/>
      <c r="D406" s="31"/>
      <c r="E406" s="31"/>
      <c r="F406" s="31"/>
      <c r="G406" s="31"/>
    </row>
    <row r="407" spans="1:7" x14ac:dyDescent="0.2">
      <c r="A407" s="31"/>
      <c r="B407" s="31"/>
      <c r="C407" s="31"/>
      <c r="D407" s="31"/>
      <c r="E407" s="31"/>
      <c r="F407" s="31"/>
      <c r="G407" s="31"/>
    </row>
    <row r="408" spans="1:7" x14ac:dyDescent="0.2">
      <c r="A408" s="31"/>
      <c r="B408" s="31"/>
      <c r="C408" s="31"/>
      <c r="D408" s="31"/>
      <c r="E408" s="31"/>
      <c r="F408" s="31"/>
      <c r="G408" s="31"/>
    </row>
    <row r="409" spans="1:7" x14ac:dyDescent="0.2">
      <c r="A409" s="31"/>
      <c r="B409" s="31"/>
      <c r="C409" s="31"/>
      <c r="D409" s="31"/>
      <c r="E409" s="31"/>
      <c r="F409" s="31"/>
      <c r="G409" s="31"/>
    </row>
    <row r="410" spans="1:7" x14ac:dyDescent="0.2">
      <c r="A410" s="31"/>
      <c r="B410" s="31"/>
      <c r="C410" s="31"/>
      <c r="D410" s="31"/>
      <c r="E410" s="31"/>
      <c r="F410" s="31"/>
      <c r="G410" s="31"/>
    </row>
    <row r="411" spans="1:7" x14ac:dyDescent="0.2">
      <c r="A411" s="31"/>
      <c r="B411" s="31"/>
      <c r="C411" s="31"/>
      <c r="D411" s="31"/>
      <c r="E411" s="31"/>
      <c r="F411" s="31"/>
      <c r="G411" s="31"/>
    </row>
    <row r="412" spans="1:7" x14ac:dyDescent="0.2">
      <c r="A412" s="31"/>
      <c r="B412" s="31"/>
      <c r="C412" s="31"/>
      <c r="D412" s="31"/>
      <c r="E412" s="31"/>
      <c r="F412" s="31"/>
      <c r="G412" s="31"/>
    </row>
    <row r="413" spans="1:7" x14ac:dyDescent="0.2">
      <c r="A413" s="31"/>
      <c r="B413" s="31"/>
      <c r="C413" s="31"/>
      <c r="D413" s="31"/>
      <c r="E413" s="31"/>
      <c r="F413" s="31"/>
      <c r="G413" s="31"/>
    </row>
    <row r="414" spans="1:7" x14ac:dyDescent="0.2">
      <c r="A414" s="31"/>
      <c r="B414" s="31"/>
      <c r="C414" s="31"/>
      <c r="D414" s="31"/>
      <c r="E414" s="31"/>
      <c r="F414" s="31"/>
      <c r="G414" s="31"/>
    </row>
    <row r="415" spans="1:7" x14ac:dyDescent="0.2">
      <c r="A415" s="31"/>
      <c r="B415" s="31"/>
      <c r="C415" s="31"/>
      <c r="D415" s="31"/>
      <c r="E415" s="31"/>
      <c r="F415" s="31"/>
      <c r="G415" s="31"/>
    </row>
    <row r="416" spans="1:7" x14ac:dyDescent="0.2">
      <c r="A416" s="31"/>
      <c r="B416" s="31"/>
      <c r="C416" s="31"/>
      <c r="D416" s="31"/>
      <c r="E416" s="31"/>
      <c r="F416" s="31"/>
      <c r="G416" s="31"/>
    </row>
    <row r="417" spans="1:7" x14ac:dyDescent="0.2">
      <c r="A417" s="31"/>
      <c r="B417" s="31"/>
      <c r="C417" s="31"/>
      <c r="D417" s="31"/>
      <c r="E417" s="31"/>
      <c r="F417" s="31"/>
      <c r="G417" s="31"/>
    </row>
    <row r="418" spans="1:7" x14ac:dyDescent="0.2">
      <c r="A418" s="31"/>
      <c r="B418" s="31"/>
      <c r="C418" s="31"/>
      <c r="D418" s="31"/>
      <c r="E418" s="31"/>
      <c r="F418" s="31"/>
      <c r="G418" s="31"/>
    </row>
    <row r="419" spans="1:7" x14ac:dyDescent="0.2">
      <c r="A419" s="31"/>
      <c r="B419" s="31"/>
      <c r="C419" s="31"/>
      <c r="D419" s="31"/>
      <c r="E419" s="31"/>
      <c r="F419" s="31"/>
      <c r="G419" s="31"/>
    </row>
    <row r="420" spans="1:7" x14ac:dyDescent="0.2">
      <c r="A420" s="31"/>
      <c r="B420" s="31"/>
      <c r="C420" s="31"/>
      <c r="D420" s="31"/>
      <c r="E420" s="31"/>
      <c r="F420" s="31"/>
      <c r="G420" s="31"/>
    </row>
    <row r="421" spans="1:7" x14ac:dyDescent="0.2">
      <c r="A421" s="31"/>
      <c r="B421" s="31"/>
      <c r="C421" s="31"/>
      <c r="D421" s="31"/>
      <c r="E421" s="31"/>
      <c r="F421" s="31"/>
      <c r="G421" s="31"/>
    </row>
    <row r="422" spans="1:7" x14ac:dyDescent="0.2">
      <c r="A422" s="31"/>
      <c r="B422" s="31"/>
      <c r="C422" s="31"/>
      <c r="D422" s="31"/>
      <c r="E422" s="31"/>
      <c r="F422" s="31"/>
      <c r="G422" s="31"/>
    </row>
    <row r="423" spans="1:7" x14ac:dyDescent="0.2">
      <c r="A423" s="31"/>
      <c r="B423" s="31"/>
      <c r="C423" s="31"/>
      <c r="D423" s="31"/>
      <c r="E423" s="31"/>
      <c r="F423" s="31"/>
      <c r="G423" s="31"/>
    </row>
    <row r="424" spans="1:7" x14ac:dyDescent="0.2">
      <c r="A424" s="31"/>
      <c r="B424" s="31"/>
      <c r="C424" s="31"/>
      <c r="D424" s="31"/>
      <c r="E424" s="31"/>
      <c r="F424" s="31"/>
      <c r="G424" s="31"/>
    </row>
    <row r="425" spans="1:7" x14ac:dyDescent="0.2">
      <c r="A425" s="31"/>
      <c r="B425" s="31"/>
      <c r="C425" s="31"/>
      <c r="D425" s="31"/>
      <c r="E425" s="31"/>
      <c r="F425" s="31"/>
      <c r="G425" s="31"/>
    </row>
    <row r="426" spans="1:7" x14ac:dyDescent="0.2">
      <c r="A426" s="31"/>
      <c r="B426" s="31"/>
      <c r="C426" s="31"/>
      <c r="D426" s="31"/>
      <c r="E426" s="31"/>
      <c r="F426" s="31"/>
      <c r="G426" s="31"/>
    </row>
    <row r="427" spans="1:7" x14ac:dyDescent="0.2">
      <c r="A427" s="31"/>
      <c r="B427" s="31"/>
      <c r="C427" s="31"/>
      <c r="D427" s="31"/>
      <c r="E427" s="31"/>
      <c r="F427" s="31"/>
      <c r="G427" s="31"/>
    </row>
    <row r="428" spans="1:7" x14ac:dyDescent="0.2">
      <c r="A428" s="31"/>
      <c r="B428" s="31"/>
      <c r="C428" s="31"/>
      <c r="D428" s="31"/>
      <c r="E428" s="31"/>
      <c r="F428" s="31"/>
      <c r="G428" s="31"/>
    </row>
    <row r="429" spans="1:7" x14ac:dyDescent="0.2">
      <c r="A429" s="31"/>
      <c r="B429" s="31"/>
      <c r="C429" s="31"/>
      <c r="D429" s="31"/>
      <c r="E429" s="31"/>
      <c r="F429" s="31"/>
      <c r="G429" s="31"/>
    </row>
    <row r="430" spans="1:7" x14ac:dyDescent="0.2">
      <c r="A430" s="31"/>
      <c r="B430" s="31"/>
      <c r="C430" s="31"/>
      <c r="D430" s="31"/>
      <c r="E430" s="31"/>
      <c r="F430" s="31"/>
      <c r="G430" s="31"/>
    </row>
    <row r="431" spans="1:7" x14ac:dyDescent="0.2">
      <c r="A431" s="31"/>
      <c r="B431" s="31"/>
      <c r="C431" s="31"/>
      <c r="D431" s="31"/>
      <c r="E431" s="31"/>
      <c r="F431" s="31"/>
      <c r="G431" s="31"/>
    </row>
    <row r="432" spans="1:7" x14ac:dyDescent="0.2">
      <c r="A432" s="31"/>
      <c r="B432" s="31"/>
      <c r="C432" s="31"/>
      <c r="D432" s="31"/>
      <c r="E432" s="31"/>
      <c r="F432" s="31"/>
      <c r="G432" s="31"/>
    </row>
    <row r="433" spans="1:7" x14ac:dyDescent="0.2">
      <c r="A433" s="31"/>
      <c r="B433" s="31"/>
      <c r="C433" s="31"/>
      <c r="D433" s="31"/>
      <c r="E433" s="31"/>
      <c r="F433" s="31"/>
      <c r="G433" s="31"/>
    </row>
    <row r="434" spans="1:7" x14ac:dyDescent="0.2">
      <c r="A434" s="31"/>
      <c r="B434" s="31"/>
      <c r="C434" s="31"/>
      <c r="D434" s="31"/>
      <c r="E434" s="31"/>
      <c r="F434" s="31"/>
      <c r="G434" s="31"/>
    </row>
    <row r="435" spans="1:7" x14ac:dyDescent="0.2">
      <c r="A435" s="31"/>
      <c r="B435" s="31"/>
      <c r="C435" s="31"/>
      <c r="D435" s="31"/>
      <c r="E435" s="31"/>
      <c r="F435" s="31"/>
      <c r="G435" s="31"/>
    </row>
    <row r="436" spans="1:7" x14ac:dyDescent="0.2">
      <c r="A436" s="31"/>
      <c r="B436" s="31"/>
      <c r="C436" s="31"/>
      <c r="D436" s="31"/>
      <c r="E436" s="31"/>
      <c r="F436" s="31"/>
      <c r="G436" s="31"/>
    </row>
    <row r="437" spans="1:7" x14ac:dyDescent="0.2">
      <c r="A437" s="31"/>
      <c r="B437" s="31"/>
      <c r="C437" s="31"/>
      <c r="D437" s="31"/>
      <c r="E437" s="31"/>
      <c r="F437" s="31"/>
      <c r="G437" s="31"/>
    </row>
    <row r="438" spans="1:7" x14ac:dyDescent="0.2">
      <c r="A438" s="31"/>
      <c r="B438" s="31"/>
      <c r="C438" s="31"/>
      <c r="D438" s="31"/>
      <c r="E438" s="31"/>
      <c r="F438" s="31"/>
      <c r="G438" s="31"/>
    </row>
    <row r="439" spans="1:7" x14ac:dyDescent="0.2">
      <c r="A439" s="31"/>
      <c r="B439" s="31"/>
      <c r="C439" s="31"/>
      <c r="D439" s="31"/>
      <c r="E439" s="31"/>
      <c r="F439" s="31"/>
      <c r="G439" s="31"/>
    </row>
    <row r="440" spans="1:7" x14ac:dyDescent="0.2">
      <c r="A440" s="31"/>
      <c r="B440" s="31"/>
      <c r="C440" s="31"/>
      <c r="D440" s="31"/>
      <c r="E440" s="31"/>
      <c r="F440" s="31"/>
      <c r="G440" s="31"/>
    </row>
    <row r="441" spans="1:7" x14ac:dyDescent="0.2">
      <c r="A441" s="31"/>
      <c r="B441" s="31"/>
      <c r="C441" s="31"/>
      <c r="D441" s="31"/>
      <c r="E441" s="31"/>
      <c r="F441" s="31"/>
      <c r="G441" s="31"/>
    </row>
    <row r="442" spans="1:7" x14ac:dyDescent="0.2">
      <c r="A442" s="31"/>
      <c r="B442" s="31"/>
      <c r="C442" s="31"/>
      <c r="D442" s="31"/>
      <c r="E442" s="31"/>
      <c r="F442" s="31"/>
      <c r="G442" s="31"/>
    </row>
    <row r="443" spans="1:7" x14ac:dyDescent="0.2">
      <c r="A443" s="31"/>
      <c r="B443" s="31"/>
      <c r="C443" s="31"/>
      <c r="D443" s="31"/>
      <c r="E443" s="31"/>
      <c r="F443" s="31"/>
      <c r="G443" s="31"/>
    </row>
    <row r="444" spans="1:7" x14ac:dyDescent="0.2">
      <c r="A444" s="31"/>
      <c r="B444" s="31"/>
      <c r="C444" s="31"/>
      <c r="D444" s="31"/>
      <c r="E444" s="31"/>
      <c r="F444" s="31"/>
      <c r="G444" s="31"/>
    </row>
    <row r="445" spans="1:7" x14ac:dyDescent="0.2">
      <c r="A445" s="31"/>
      <c r="B445" s="31"/>
      <c r="C445" s="31"/>
      <c r="D445" s="31"/>
      <c r="E445" s="31"/>
      <c r="F445" s="31"/>
      <c r="G445" s="31"/>
    </row>
    <row r="446" spans="1:7" x14ac:dyDescent="0.2">
      <c r="A446" s="31"/>
      <c r="B446" s="31"/>
      <c r="C446" s="31"/>
      <c r="D446" s="31"/>
      <c r="E446" s="31"/>
      <c r="F446" s="31"/>
      <c r="G446" s="31"/>
    </row>
    <row r="447" spans="1:7" x14ac:dyDescent="0.2">
      <c r="A447" s="31"/>
      <c r="B447" s="31"/>
      <c r="C447" s="31"/>
      <c r="D447" s="31"/>
      <c r="E447" s="31"/>
      <c r="F447" s="31"/>
      <c r="G447" s="31"/>
    </row>
    <row r="448" spans="1:7" x14ac:dyDescent="0.2">
      <c r="A448" s="31"/>
      <c r="B448" s="31"/>
      <c r="C448" s="31"/>
      <c r="D448" s="31"/>
      <c r="E448" s="31"/>
      <c r="F448" s="31"/>
      <c r="G448" s="31"/>
    </row>
    <row r="449" spans="1:7" x14ac:dyDescent="0.2">
      <c r="A449" s="31"/>
      <c r="B449" s="31"/>
      <c r="C449" s="31"/>
      <c r="D449" s="31"/>
      <c r="E449" s="31"/>
      <c r="F449" s="31"/>
      <c r="G449" s="31"/>
    </row>
    <row r="450" spans="1:7" x14ac:dyDescent="0.2">
      <c r="A450" s="31"/>
      <c r="B450" s="31"/>
      <c r="C450" s="31"/>
      <c r="D450" s="31"/>
      <c r="E450" s="31"/>
      <c r="F450" s="31"/>
      <c r="G450" s="31"/>
    </row>
    <row r="451" spans="1:7" x14ac:dyDescent="0.2">
      <c r="A451" s="31"/>
      <c r="B451" s="31"/>
      <c r="C451" s="31"/>
      <c r="D451" s="31"/>
      <c r="E451" s="31"/>
      <c r="F451" s="31"/>
      <c r="G451" s="31"/>
    </row>
    <row r="452" spans="1:7" x14ac:dyDescent="0.2">
      <c r="A452" s="31"/>
      <c r="B452" s="31"/>
      <c r="C452" s="31"/>
      <c r="D452" s="31"/>
      <c r="E452" s="31"/>
      <c r="F452" s="31"/>
      <c r="G452" s="31"/>
    </row>
    <row r="453" spans="1:7" x14ac:dyDescent="0.2">
      <c r="A453" s="31"/>
      <c r="B453" s="31"/>
      <c r="C453" s="31"/>
      <c r="D453" s="31"/>
      <c r="E453" s="31"/>
      <c r="F453" s="31"/>
      <c r="G453" s="31"/>
    </row>
    <row r="454" spans="1:7" x14ac:dyDescent="0.2">
      <c r="A454" s="31"/>
      <c r="B454" s="31"/>
      <c r="C454" s="31"/>
      <c r="D454" s="31"/>
      <c r="E454" s="31"/>
      <c r="F454" s="31"/>
      <c r="G454" s="31"/>
    </row>
    <row r="455" spans="1:7" x14ac:dyDescent="0.2">
      <c r="A455" s="31"/>
      <c r="B455" s="31"/>
      <c r="C455" s="31"/>
      <c r="D455" s="31"/>
      <c r="E455" s="31"/>
      <c r="F455" s="31"/>
      <c r="G455" s="31"/>
    </row>
    <row r="456" spans="1:7" x14ac:dyDescent="0.2">
      <c r="A456" s="31"/>
      <c r="B456" s="31"/>
      <c r="C456" s="31"/>
      <c r="D456" s="31"/>
      <c r="E456" s="31"/>
      <c r="F456" s="31"/>
      <c r="G456" s="31"/>
    </row>
    <row r="457" spans="1:7" x14ac:dyDescent="0.2">
      <c r="A457" s="31"/>
      <c r="B457" s="31"/>
      <c r="C457" s="31"/>
      <c r="D457" s="31"/>
      <c r="E457" s="31"/>
      <c r="F457" s="31"/>
      <c r="G457" s="31"/>
    </row>
    <row r="458" spans="1:7" x14ac:dyDescent="0.2">
      <c r="A458" s="31"/>
      <c r="B458" s="31"/>
      <c r="C458" s="31"/>
      <c r="D458" s="31"/>
      <c r="E458" s="31"/>
      <c r="F458" s="31"/>
      <c r="G458" s="31"/>
    </row>
    <row r="459" spans="1:7" x14ac:dyDescent="0.2">
      <c r="A459" s="31"/>
      <c r="B459" s="31"/>
      <c r="C459" s="31"/>
      <c r="D459" s="31"/>
      <c r="E459" s="31"/>
      <c r="F459" s="31"/>
      <c r="G459" s="31"/>
    </row>
    <row r="460" spans="1:7" x14ac:dyDescent="0.2">
      <c r="A460" s="31"/>
      <c r="B460" s="31"/>
      <c r="C460" s="31"/>
      <c r="D460" s="31"/>
      <c r="E460" s="31"/>
      <c r="F460" s="31"/>
      <c r="G460" s="31"/>
    </row>
    <row r="461" spans="1:7" x14ac:dyDescent="0.2">
      <c r="A461" s="31"/>
      <c r="B461" s="31"/>
      <c r="C461" s="31"/>
      <c r="D461" s="31"/>
      <c r="E461" s="31"/>
      <c r="F461" s="31"/>
      <c r="G461" s="31"/>
    </row>
    <row r="462" spans="1:7" x14ac:dyDescent="0.2">
      <c r="A462" s="31"/>
      <c r="B462" s="31"/>
      <c r="C462" s="31"/>
      <c r="D462" s="31"/>
      <c r="E462" s="31"/>
      <c r="F462" s="31"/>
      <c r="G462" s="31"/>
    </row>
    <row r="463" spans="1:7" x14ac:dyDescent="0.2">
      <c r="A463" s="31"/>
      <c r="B463" s="31"/>
      <c r="C463" s="31"/>
      <c r="D463" s="31"/>
      <c r="E463" s="31"/>
      <c r="F463" s="31"/>
      <c r="G463" s="31"/>
    </row>
    <row r="464" spans="1:7" x14ac:dyDescent="0.2">
      <c r="A464" s="31"/>
      <c r="B464" s="31"/>
      <c r="C464" s="31"/>
      <c r="D464" s="31"/>
      <c r="E464" s="31"/>
      <c r="F464" s="31"/>
      <c r="G464" s="31"/>
    </row>
    <row r="465" spans="1:7" x14ac:dyDescent="0.2">
      <c r="A465" s="31"/>
      <c r="B465" s="31"/>
      <c r="C465" s="31"/>
      <c r="D465" s="31"/>
      <c r="E465" s="31"/>
      <c r="F465" s="31"/>
      <c r="G465" s="31"/>
    </row>
    <row r="466" spans="1:7" x14ac:dyDescent="0.2">
      <c r="A466" s="31"/>
      <c r="B466" s="31"/>
      <c r="C466" s="31"/>
      <c r="D466" s="31"/>
      <c r="E466" s="31"/>
      <c r="F466" s="31"/>
      <c r="G466" s="31"/>
    </row>
    <row r="467" spans="1:7" x14ac:dyDescent="0.2">
      <c r="A467" s="31"/>
      <c r="B467" s="31"/>
      <c r="C467" s="31"/>
      <c r="D467" s="31"/>
      <c r="E467" s="31"/>
      <c r="F467" s="31"/>
      <c r="G467" s="31"/>
    </row>
    <row r="468" spans="1:7" x14ac:dyDescent="0.2">
      <c r="A468" s="31"/>
      <c r="B468" s="31"/>
      <c r="C468" s="31"/>
      <c r="D468" s="31"/>
      <c r="E468" s="31"/>
      <c r="F468" s="31"/>
      <c r="G468" s="31"/>
    </row>
    <row r="469" spans="1:7" x14ac:dyDescent="0.2">
      <c r="A469" s="31"/>
      <c r="B469" s="31"/>
      <c r="C469" s="31"/>
      <c r="D469" s="31"/>
      <c r="E469" s="31"/>
      <c r="F469" s="31"/>
      <c r="G469" s="31"/>
    </row>
    <row r="470" spans="1:7" x14ac:dyDescent="0.2">
      <c r="A470" s="31"/>
      <c r="B470" s="31"/>
      <c r="C470" s="31"/>
      <c r="D470" s="31"/>
      <c r="E470" s="31"/>
      <c r="F470" s="31"/>
      <c r="G470" s="31"/>
    </row>
    <row r="471" spans="1:7" x14ac:dyDescent="0.2">
      <c r="A471" s="31"/>
      <c r="B471" s="31"/>
      <c r="C471" s="31"/>
      <c r="D471" s="31"/>
      <c r="E471" s="31"/>
      <c r="F471" s="31"/>
      <c r="G471" s="31"/>
    </row>
    <row r="472" spans="1:7" x14ac:dyDescent="0.2">
      <c r="A472" s="31"/>
      <c r="B472" s="31"/>
      <c r="C472" s="31"/>
      <c r="D472" s="31"/>
      <c r="E472" s="31"/>
      <c r="F472" s="31"/>
      <c r="G472" s="31"/>
    </row>
    <row r="473" spans="1:7" x14ac:dyDescent="0.2">
      <c r="A473" s="31"/>
      <c r="B473" s="31"/>
      <c r="C473" s="31"/>
      <c r="D473" s="31"/>
      <c r="E473" s="31"/>
      <c r="F473" s="31"/>
      <c r="G473" s="31"/>
    </row>
    <row r="474" spans="1:7" x14ac:dyDescent="0.2">
      <c r="A474" s="31"/>
      <c r="B474" s="31"/>
      <c r="C474" s="31"/>
      <c r="D474" s="31"/>
      <c r="E474" s="31"/>
      <c r="F474" s="31"/>
      <c r="G474" s="31"/>
    </row>
    <row r="475" spans="1:7" x14ac:dyDescent="0.2">
      <c r="A475" s="31"/>
      <c r="B475" s="31"/>
      <c r="C475" s="31"/>
      <c r="D475" s="31"/>
      <c r="E475" s="31"/>
      <c r="F475" s="31"/>
      <c r="G475" s="31"/>
    </row>
    <row r="476" spans="1:7" x14ac:dyDescent="0.2">
      <c r="A476" s="31"/>
      <c r="B476" s="31"/>
      <c r="C476" s="31"/>
      <c r="D476" s="31"/>
      <c r="E476" s="31"/>
      <c r="F476" s="31"/>
      <c r="G476" s="31"/>
    </row>
    <row r="477" spans="1:7" x14ac:dyDescent="0.2">
      <c r="A477" s="31"/>
      <c r="B477" s="31"/>
      <c r="C477" s="31"/>
      <c r="D477" s="31"/>
      <c r="E477" s="31"/>
      <c r="F477" s="31"/>
      <c r="G477" s="31"/>
    </row>
    <row r="478" spans="1:7" x14ac:dyDescent="0.2">
      <c r="A478" s="31"/>
      <c r="B478" s="31"/>
      <c r="C478" s="31"/>
      <c r="D478" s="31"/>
      <c r="E478" s="31"/>
      <c r="F478" s="31"/>
      <c r="G478" s="31"/>
    </row>
    <row r="479" spans="1:7" x14ac:dyDescent="0.2">
      <c r="A479" s="31"/>
      <c r="B479" s="31"/>
      <c r="C479" s="31"/>
      <c r="D479" s="31"/>
      <c r="E479" s="31"/>
      <c r="F479" s="31"/>
      <c r="G479" s="31"/>
    </row>
    <row r="480" spans="1:7" x14ac:dyDescent="0.2">
      <c r="A480" s="31"/>
      <c r="B480" s="31"/>
      <c r="C480" s="31"/>
      <c r="D480" s="31"/>
      <c r="E480" s="31"/>
      <c r="F480" s="31"/>
      <c r="G480" s="31"/>
    </row>
    <row r="481" spans="1:7" x14ac:dyDescent="0.2">
      <c r="A481" s="31"/>
      <c r="B481" s="31"/>
      <c r="C481" s="31"/>
      <c r="D481" s="31"/>
      <c r="E481" s="31"/>
      <c r="F481" s="31"/>
      <c r="G481" s="31"/>
    </row>
    <row r="482" spans="1:7" x14ac:dyDescent="0.2">
      <c r="A482" s="31"/>
      <c r="B482" s="31"/>
      <c r="C482" s="31"/>
      <c r="D482" s="31"/>
      <c r="E482" s="31"/>
      <c r="F482" s="31"/>
      <c r="G482" s="31"/>
    </row>
    <row r="483" spans="1:7" x14ac:dyDescent="0.2">
      <c r="A483" s="31"/>
      <c r="B483" s="31"/>
      <c r="C483" s="31"/>
      <c r="D483" s="31"/>
      <c r="E483" s="31"/>
      <c r="F483" s="31"/>
      <c r="G483" s="31"/>
    </row>
    <row r="484" spans="1:7" x14ac:dyDescent="0.2">
      <c r="A484" s="31"/>
      <c r="B484" s="31"/>
      <c r="C484" s="31"/>
      <c r="D484" s="31"/>
      <c r="E484" s="31"/>
      <c r="F484" s="31"/>
      <c r="G484" s="31"/>
    </row>
    <row r="485" spans="1:7" x14ac:dyDescent="0.2">
      <c r="A485" s="31"/>
      <c r="B485" s="31"/>
      <c r="C485" s="31"/>
      <c r="D485" s="31"/>
      <c r="E485" s="31"/>
      <c r="F485" s="31"/>
      <c r="G485" s="31"/>
    </row>
    <row r="486" spans="1:7" x14ac:dyDescent="0.2">
      <c r="A486" s="31"/>
      <c r="B486" s="31"/>
      <c r="C486" s="31"/>
      <c r="D486" s="31"/>
      <c r="E486" s="31"/>
      <c r="F486" s="31"/>
      <c r="G486" s="31"/>
    </row>
    <row r="487" spans="1:7" x14ac:dyDescent="0.2">
      <c r="A487" s="31"/>
      <c r="B487" s="31"/>
      <c r="C487" s="31"/>
      <c r="D487" s="31"/>
      <c r="E487" s="31"/>
      <c r="F487" s="31"/>
      <c r="G487" s="31"/>
    </row>
    <row r="488" spans="1:7" x14ac:dyDescent="0.2">
      <c r="A488" s="31"/>
      <c r="B488" s="31"/>
      <c r="C488" s="31"/>
      <c r="D488" s="31"/>
      <c r="E488" s="31"/>
      <c r="F488" s="31"/>
      <c r="G488" s="31"/>
    </row>
    <row r="489" spans="1:7" x14ac:dyDescent="0.2">
      <c r="A489" s="31"/>
      <c r="B489" s="31"/>
      <c r="C489" s="31"/>
      <c r="D489" s="31"/>
      <c r="E489" s="31"/>
      <c r="F489" s="31"/>
      <c r="G489" s="31"/>
    </row>
    <row r="490" spans="1:7" x14ac:dyDescent="0.2">
      <c r="A490" s="31"/>
      <c r="B490" s="31"/>
      <c r="C490" s="31"/>
      <c r="D490" s="31"/>
      <c r="E490" s="31"/>
      <c r="F490" s="31"/>
      <c r="G490" s="31"/>
    </row>
    <row r="491" spans="1:7" x14ac:dyDescent="0.2">
      <c r="A491" s="31"/>
      <c r="B491" s="31"/>
      <c r="C491" s="31"/>
      <c r="D491" s="31"/>
      <c r="E491" s="31"/>
      <c r="F491" s="31"/>
      <c r="G491" s="31"/>
    </row>
    <row r="492" spans="1:7" x14ac:dyDescent="0.2">
      <c r="A492" s="31"/>
      <c r="B492" s="31"/>
      <c r="C492" s="31"/>
      <c r="D492" s="31"/>
      <c r="E492" s="31"/>
      <c r="F492" s="31"/>
      <c r="G492" s="31"/>
    </row>
    <row r="493" spans="1:7" x14ac:dyDescent="0.2">
      <c r="A493" s="31"/>
      <c r="B493" s="31"/>
      <c r="C493" s="31"/>
      <c r="D493" s="31"/>
      <c r="E493" s="31"/>
      <c r="F493" s="31"/>
      <c r="G493" s="31"/>
    </row>
    <row r="494" spans="1:7" x14ac:dyDescent="0.2">
      <c r="A494" s="31"/>
      <c r="B494" s="31"/>
      <c r="C494" s="31"/>
      <c r="D494" s="31"/>
      <c r="E494" s="31"/>
      <c r="F494" s="31"/>
      <c r="G494" s="31"/>
    </row>
    <row r="495" spans="1:7" x14ac:dyDescent="0.2">
      <c r="A495" s="31"/>
      <c r="B495" s="31"/>
      <c r="C495" s="31"/>
      <c r="D495" s="31"/>
      <c r="E495" s="31"/>
      <c r="F495" s="31"/>
      <c r="G495" s="31"/>
    </row>
    <row r="496" spans="1:7" x14ac:dyDescent="0.2">
      <c r="A496" s="31"/>
      <c r="B496" s="31"/>
      <c r="C496" s="31"/>
      <c r="D496" s="31"/>
      <c r="E496" s="31"/>
      <c r="F496" s="31"/>
      <c r="G496" s="31"/>
    </row>
    <row r="497" spans="1:7" x14ac:dyDescent="0.2">
      <c r="A497" s="31"/>
      <c r="B497" s="31"/>
      <c r="C497" s="31"/>
      <c r="D497" s="31"/>
      <c r="E497" s="31"/>
      <c r="F497" s="31"/>
      <c r="G497" s="31"/>
    </row>
    <row r="498" spans="1:7" x14ac:dyDescent="0.2">
      <c r="A498" s="31"/>
      <c r="B498" s="31"/>
      <c r="C498" s="31"/>
      <c r="D498" s="31"/>
      <c r="E498" s="31"/>
      <c r="F498" s="31"/>
      <c r="G498" s="31"/>
    </row>
    <row r="499" spans="1:7" x14ac:dyDescent="0.2">
      <c r="A499" s="31"/>
      <c r="B499" s="31"/>
      <c r="C499" s="31"/>
      <c r="D499" s="31"/>
      <c r="E499" s="31"/>
      <c r="F499" s="31"/>
      <c r="G499" s="31"/>
    </row>
    <row r="500" spans="1:7" x14ac:dyDescent="0.2">
      <c r="A500" s="31"/>
      <c r="B500" s="31"/>
      <c r="C500" s="31"/>
      <c r="D500" s="31"/>
      <c r="E500" s="31"/>
      <c r="F500" s="31"/>
      <c r="G500" s="31"/>
    </row>
    <row r="501" spans="1:7" x14ac:dyDescent="0.2">
      <c r="A501" s="31"/>
      <c r="B501" s="31"/>
      <c r="C501" s="31"/>
      <c r="D501" s="31"/>
      <c r="E501" s="31"/>
      <c r="F501" s="31"/>
      <c r="G501" s="31"/>
    </row>
    <row r="502" spans="1:7" x14ac:dyDescent="0.2">
      <c r="A502" s="31"/>
      <c r="B502" s="31"/>
      <c r="C502" s="31"/>
      <c r="D502" s="31"/>
      <c r="E502" s="31"/>
      <c r="F502" s="31"/>
      <c r="G502" s="31"/>
    </row>
    <row r="503" spans="1:7" x14ac:dyDescent="0.2">
      <c r="A503" s="31"/>
      <c r="B503" s="31"/>
      <c r="C503" s="31"/>
      <c r="D503" s="31"/>
      <c r="E503" s="31"/>
      <c r="F503" s="31"/>
      <c r="G503" s="31"/>
    </row>
    <row r="504" spans="1:7" x14ac:dyDescent="0.2">
      <c r="A504" s="31"/>
      <c r="B504" s="31"/>
      <c r="C504" s="31"/>
      <c r="D504" s="31"/>
      <c r="E504" s="31"/>
      <c r="F504" s="31"/>
      <c r="G504" s="31"/>
    </row>
    <row r="505" spans="1:7" x14ac:dyDescent="0.2">
      <c r="A505" s="31"/>
      <c r="B505" s="31"/>
      <c r="C505" s="31"/>
      <c r="D505" s="31"/>
      <c r="E505" s="31"/>
      <c r="F505" s="31"/>
      <c r="G505" s="31"/>
    </row>
    <row r="506" spans="1:7" x14ac:dyDescent="0.2">
      <c r="A506" s="31"/>
      <c r="B506" s="31"/>
      <c r="C506" s="31"/>
      <c r="D506" s="31"/>
      <c r="E506" s="31"/>
      <c r="F506" s="31"/>
      <c r="G506" s="31"/>
    </row>
    <row r="507" spans="1:7" x14ac:dyDescent="0.2">
      <c r="A507" s="31"/>
      <c r="B507" s="31"/>
      <c r="C507" s="31"/>
      <c r="D507" s="31"/>
      <c r="E507" s="31"/>
      <c r="F507" s="31"/>
      <c r="G507" s="31"/>
    </row>
    <row r="508" spans="1:7" x14ac:dyDescent="0.2">
      <c r="A508" s="31"/>
      <c r="B508" s="31"/>
      <c r="C508" s="31"/>
      <c r="D508" s="31"/>
      <c r="E508" s="31"/>
      <c r="F508" s="31"/>
      <c r="G508" s="31"/>
    </row>
    <row r="509" spans="1:7" x14ac:dyDescent="0.2">
      <c r="A509" s="31"/>
      <c r="B509" s="31"/>
      <c r="C509" s="31"/>
      <c r="D509" s="31"/>
      <c r="E509" s="31"/>
      <c r="F509" s="31"/>
      <c r="G509" s="31"/>
    </row>
    <row r="510" spans="1:7" x14ac:dyDescent="0.2">
      <c r="A510" s="31"/>
      <c r="B510" s="31"/>
      <c r="C510" s="31"/>
      <c r="D510" s="31"/>
      <c r="E510" s="31"/>
      <c r="F510" s="31"/>
      <c r="G510" s="31"/>
    </row>
  </sheetData>
  <sheetProtection algorithmName="SHA-512" hashValue="qjZKARlZ5b7pBiPrqvOF7FVmQUJvf5CLtZqefq6Sl86k7ADhgE73+TSbdFX6hKjfsbfgxybKsTUoXUr1kelwMw==" saltValue="cRJSWIIp+3llVbK2paMrKw==" spinCount="100000" sheet="1" objects="1" scenarios="1"/>
  <mergeCells count="2">
    <mergeCell ref="A3:G3"/>
    <mergeCell ref="A2:G2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0"/>
  <sheetViews>
    <sheetView view="pageLayout" zoomScaleNormal="100" workbookViewId="0">
      <selection activeCell="A5" sqref="A5"/>
    </sheetView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6" width="9.28515625" customWidth="1"/>
    <col min="7" max="7" width="13.7109375" customWidth="1"/>
    <col min="8" max="8" width="11.42578125" customWidth="1"/>
    <col min="9" max="9" width="11.5703125" customWidth="1"/>
  </cols>
  <sheetData>
    <row r="1" spans="1:9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9" ht="17.649999999999999" customHeight="1" x14ac:dyDescent="0.2">
      <c r="A2" s="36" t="s">
        <v>2105</v>
      </c>
      <c r="B2" s="35"/>
      <c r="C2" s="35"/>
      <c r="D2" s="35"/>
      <c r="E2" s="35"/>
      <c r="F2" s="35"/>
      <c r="G2" s="35"/>
      <c r="H2" s="35"/>
      <c r="I2" s="35"/>
    </row>
    <row r="3" spans="1:9" ht="17.649999999999999" customHeight="1" x14ac:dyDescent="0.2">
      <c r="A3" s="35" t="s">
        <v>2110</v>
      </c>
      <c r="B3" s="35"/>
      <c r="C3" s="35"/>
      <c r="D3" s="35"/>
      <c r="E3" s="35"/>
      <c r="F3" s="35"/>
      <c r="G3" s="35"/>
      <c r="H3" s="35"/>
      <c r="I3" s="35"/>
    </row>
    <row r="4" spans="1:9" x14ac:dyDescent="0.2">
      <c r="A4" s="31"/>
      <c r="B4" s="31"/>
      <c r="C4" s="31"/>
      <c r="D4" s="31"/>
      <c r="E4" s="31"/>
      <c r="F4" s="31"/>
      <c r="G4" s="31"/>
      <c r="H4" s="31"/>
      <c r="I4" s="31"/>
    </row>
    <row r="5" spans="1:9" x14ac:dyDescent="0.2">
      <c r="A5" s="31"/>
      <c r="B5" s="31"/>
      <c r="C5" s="31"/>
      <c r="D5" s="31"/>
      <c r="E5" s="31"/>
      <c r="F5" s="31"/>
      <c r="G5" s="31"/>
      <c r="H5" s="31"/>
      <c r="I5" s="31"/>
    </row>
    <row r="6" spans="1:9" x14ac:dyDescent="0.2">
      <c r="A6" s="39" t="s">
        <v>0</v>
      </c>
      <c r="B6" s="39" t="s">
        <v>1</v>
      </c>
      <c r="C6" s="39" t="s">
        <v>2</v>
      </c>
      <c r="D6" s="39" t="s">
        <v>3</v>
      </c>
      <c r="E6" s="39" t="s">
        <v>4</v>
      </c>
      <c r="F6" s="125" t="s">
        <v>5</v>
      </c>
      <c r="G6" s="126" t="s">
        <v>6</v>
      </c>
      <c r="H6" s="126"/>
      <c r="I6" s="126"/>
    </row>
    <row r="7" spans="1:9" x14ac:dyDescent="0.2">
      <c r="A7" s="99"/>
      <c r="B7" s="99"/>
      <c r="C7" s="100" t="s">
        <v>2221</v>
      </c>
      <c r="D7" s="101"/>
      <c r="E7" s="99"/>
      <c r="F7" s="99"/>
      <c r="G7" s="127" t="s">
        <v>2104</v>
      </c>
      <c r="H7" s="127" t="s">
        <v>2111</v>
      </c>
      <c r="I7" s="127" t="s">
        <v>2112</v>
      </c>
    </row>
    <row r="8" spans="1:9" x14ac:dyDescent="0.2">
      <c r="A8" s="68"/>
      <c r="B8" s="68"/>
      <c r="C8" s="69" t="s">
        <v>2222</v>
      </c>
      <c r="D8" s="70"/>
      <c r="E8" s="68"/>
      <c r="F8" s="68"/>
      <c r="G8" s="68"/>
      <c r="H8" s="128"/>
      <c r="I8" s="128"/>
    </row>
    <row r="9" spans="1:9" ht="33.75" x14ac:dyDescent="0.2">
      <c r="A9" s="71">
        <v>1</v>
      </c>
      <c r="B9" s="71" t="s">
        <v>391</v>
      </c>
      <c r="C9" s="82" t="s">
        <v>392</v>
      </c>
      <c r="D9" s="83" t="s">
        <v>393</v>
      </c>
      <c r="E9" s="159">
        <v>12.92</v>
      </c>
      <c r="F9" s="18"/>
      <c r="G9" s="129">
        <f>ROUND(E9*F9,2)</f>
        <v>0</v>
      </c>
      <c r="H9" s="55"/>
      <c r="I9" s="55"/>
    </row>
    <row r="10" spans="1:9" ht="24.6" customHeight="1" x14ac:dyDescent="0.2">
      <c r="A10" s="71">
        <v>2</v>
      </c>
      <c r="B10" s="71" t="s">
        <v>543</v>
      </c>
      <c r="C10" s="106" t="s">
        <v>2345</v>
      </c>
      <c r="D10" s="109" t="s">
        <v>15</v>
      </c>
      <c r="E10" s="107">
        <f>98573+6702+8245</f>
        <v>113520</v>
      </c>
      <c r="F10" s="19"/>
      <c r="G10" s="130">
        <f>ROUND(98573*F10,2)</f>
        <v>0</v>
      </c>
      <c r="H10" s="130">
        <f>ROUND(6702*F10,2)</f>
        <v>0</v>
      </c>
      <c r="I10" s="130">
        <f>ROUND(8245*F10,2)</f>
        <v>0</v>
      </c>
    </row>
    <row r="11" spans="1:9" ht="33.75" x14ac:dyDescent="0.2">
      <c r="A11" s="71">
        <v>3</v>
      </c>
      <c r="B11" s="71" t="s">
        <v>430</v>
      </c>
      <c r="C11" s="106" t="s">
        <v>545</v>
      </c>
      <c r="D11" s="109" t="s">
        <v>66</v>
      </c>
      <c r="E11" s="12">
        <v>207050</v>
      </c>
      <c r="F11" s="19"/>
      <c r="G11" s="129">
        <f>ROUND(E11*F11,2)</f>
        <v>0</v>
      </c>
      <c r="H11" s="131"/>
      <c r="I11" s="131"/>
    </row>
    <row r="12" spans="1:9" ht="45" x14ac:dyDescent="0.2">
      <c r="A12" s="71">
        <v>4</v>
      </c>
      <c r="B12" s="71" t="s">
        <v>430</v>
      </c>
      <c r="C12" s="106" t="s">
        <v>546</v>
      </c>
      <c r="D12" s="109" t="s">
        <v>66</v>
      </c>
      <c r="E12" s="107">
        <v>2050</v>
      </c>
      <c r="F12" s="19"/>
      <c r="G12" s="129">
        <f t="shared" ref="G12:G13" si="0">ROUND(E12*F12,2)</f>
        <v>0</v>
      </c>
      <c r="H12" s="131"/>
      <c r="I12" s="131"/>
    </row>
    <row r="13" spans="1:9" ht="33.75" x14ac:dyDescent="0.2">
      <c r="A13" s="71">
        <v>5</v>
      </c>
      <c r="B13" s="71" t="s">
        <v>547</v>
      </c>
      <c r="C13" s="106" t="s">
        <v>548</v>
      </c>
      <c r="D13" s="109" t="s">
        <v>66</v>
      </c>
      <c r="E13" s="107">
        <v>2050</v>
      </c>
      <c r="F13" s="19"/>
      <c r="G13" s="129">
        <f t="shared" si="0"/>
        <v>0</v>
      </c>
      <c r="H13" s="131"/>
      <c r="I13" s="131"/>
    </row>
    <row r="14" spans="1:9" ht="33.75" x14ac:dyDescent="0.2">
      <c r="A14" s="71">
        <v>6</v>
      </c>
      <c r="B14" s="71" t="s">
        <v>394</v>
      </c>
      <c r="C14" s="106" t="s">
        <v>395</v>
      </c>
      <c r="D14" s="160" t="s">
        <v>15</v>
      </c>
      <c r="E14" s="161">
        <v>0</v>
      </c>
      <c r="F14" s="19"/>
      <c r="G14" s="130">
        <f>ROUND(34363*F14,2)</f>
        <v>0</v>
      </c>
      <c r="H14" s="130">
        <f>ROUND(5826*F14,2)</f>
        <v>0</v>
      </c>
      <c r="I14" s="130">
        <f>ROUND(6971*F14,2)</f>
        <v>0</v>
      </c>
    </row>
    <row r="15" spans="1:9" ht="22.5" x14ac:dyDescent="0.2">
      <c r="A15" s="71">
        <v>7</v>
      </c>
      <c r="B15" s="71" t="s">
        <v>396</v>
      </c>
      <c r="C15" s="162" t="s">
        <v>2692</v>
      </c>
      <c r="D15" s="109" t="s">
        <v>15</v>
      </c>
      <c r="E15" s="107">
        <f>34363+5826+6971</f>
        <v>47160</v>
      </c>
      <c r="F15" s="19"/>
      <c r="G15" s="130">
        <f t="shared" ref="G15:G16" si="1">ROUND(34363*F15,2)</f>
        <v>0</v>
      </c>
      <c r="H15" s="130">
        <f t="shared" ref="H15:H16" si="2">ROUND(5826*F15,2)</f>
        <v>0</v>
      </c>
      <c r="I15" s="130">
        <f t="shared" ref="I15:I16" si="3">ROUND(6971*F15,2)</f>
        <v>0</v>
      </c>
    </row>
    <row r="16" spans="1:9" ht="22.5" x14ac:dyDescent="0.2">
      <c r="A16" s="71">
        <v>8</v>
      </c>
      <c r="B16" s="71" t="s">
        <v>397</v>
      </c>
      <c r="C16" s="106" t="s">
        <v>398</v>
      </c>
      <c r="D16" s="109" t="s">
        <v>15</v>
      </c>
      <c r="E16" s="161">
        <v>0</v>
      </c>
      <c r="F16" s="19"/>
      <c r="G16" s="130">
        <f t="shared" si="1"/>
        <v>0</v>
      </c>
      <c r="H16" s="130">
        <f t="shared" si="2"/>
        <v>0</v>
      </c>
      <c r="I16" s="130">
        <f>ROUND(6971*F16,2)</f>
        <v>0</v>
      </c>
    </row>
    <row r="17" spans="1:9" ht="33.75" x14ac:dyDescent="0.2">
      <c r="A17" s="71">
        <v>9</v>
      </c>
      <c r="B17" s="71" t="s">
        <v>199</v>
      </c>
      <c r="C17" s="106" t="s">
        <v>414</v>
      </c>
      <c r="D17" s="109" t="s">
        <v>382</v>
      </c>
      <c r="E17" s="12">
        <f>(207050+47160)*1.5</f>
        <v>381315</v>
      </c>
      <c r="F17" s="19"/>
      <c r="G17" s="129">
        <f>ROUND(E17*F17,2)</f>
        <v>0</v>
      </c>
      <c r="H17" s="131"/>
      <c r="I17" s="131"/>
    </row>
    <row r="18" spans="1:9" x14ac:dyDescent="0.2">
      <c r="A18" s="72"/>
      <c r="B18" s="72"/>
      <c r="C18" s="72" t="s">
        <v>16</v>
      </c>
      <c r="D18" s="72"/>
      <c r="E18" s="72"/>
      <c r="F18" s="72"/>
      <c r="G18" s="95">
        <f>SUM(G9:G17)</f>
        <v>0</v>
      </c>
      <c r="H18" s="95">
        <f>SUM(H9:H17)</f>
        <v>0</v>
      </c>
      <c r="I18" s="95">
        <f>SUM(I9:I17)</f>
        <v>0</v>
      </c>
    </row>
    <row r="19" spans="1:9" x14ac:dyDescent="0.2">
      <c r="A19" s="68"/>
      <c r="B19" s="68"/>
      <c r="C19" s="69" t="s">
        <v>2223</v>
      </c>
      <c r="D19" s="70"/>
      <c r="E19" s="68"/>
      <c r="F19" s="68"/>
      <c r="G19" s="68"/>
      <c r="H19" s="68"/>
      <c r="I19" s="68"/>
    </row>
    <row r="20" spans="1:9" ht="22.5" x14ac:dyDescent="0.2">
      <c r="A20" s="71">
        <v>10</v>
      </c>
      <c r="B20" s="71" t="s">
        <v>549</v>
      </c>
      <c r="C20" s="82" t="s">
        <v>550</v>
      </c>
      <c r="D20" s="83" t="s">
        <v>15</v>
      </c>
      <c r="E20" s="87">
        <v>13119</v>
      </c>
      <c r="F20" s="20"/>
      <c r="G20" s="129">
        <f>ROUND(E20*F20,2)</f>
        <v>0</v>
      </c>
      <c r="H20" s="55"/>
      <c r="I20" s="55"/>
    </row>
    <row r="21" spans="1:9" ht="22.5" x14ac:dyDescent="0.2">
      <c r="A21" s="71">
        <v>11</v>
      </c>
      <c r="B21" s="71" t="s">
        <v>551</v>
      </c>
      <c r="C21" s="82" t="s">
        <v>552</v>
      </c>
      <c r="D21" s="83" t="s">
        <v>15</v>
      </c>
      <c r="E21" s="87">
        <v>13119</v>
      </c>
      <c r="F21" s="20"/>
      <c r="G21" s="129">
        <f t="shared" ref="G21:G25" si="4">ROUND(E21*F21,2)</f>
        <v>0</v>
      </c>
      <c r="H21" s="55"/>
      <c r="I21" s="55"/>
    </row>
    <row r="22" spans="1:9" ht="22.5" x14ac:dyDescent="0.2">
      <c r="A22" s="71">
        <v>12</v>
      </c>
      <c r="B22" s="71" t="s">
        <v>553</v>
      </c>
      <c r="C22" s="97" t="s">
        <v>2587</v>
      </c>
      <c r="D22" s="83" t="s">
        <v>15</v>
      </c>
      <c r="E22" s="87">
        <v>13119</v>
      </c>
      <c r="F22" s="20"/>
      <c r="G22" s="129">
        <f t="shared" si="4"/>
        <v>0</v>
      </c>
      <c r="H22" s="55"/>
      <c r="I22" s="55"/>
    </row>
    <row r="23" spans="1:9" ht="22.5" x14ac:dyDescent="0.2">
      <c r="A23" s="71">
        <v>13</v>
      </c>
      <c r="B23" s="71" t="s">
        <v>400</v>
      </c>
      <c r="C23" s="82" t="s">
        <v>554</v>
      </c>
      <c r="D23" s="83" t="s">
        <v>15</v>
      </c>
      <c r="E23" s="87">
        <v>13759.95</v>
      </c>
      <c r="F23" s="20"/>
      <c r="G23" s="129">
        <f t="shared" si="4"/>
        <v>0</v>
      </c>
      <c r="H23" s="55"/>
      <c r="I23" s="55"/>
    </row>
    <row r="24" spans="1:9" ht="22.5" x14ac:dyDescent="0.2">
      <c r="A24" s="71">
        <v>14</v>
      </c>
      <c r="B24" s="71" t="s">
        <v>555</v>
      </c>
      <c r="C24" s="82" t="s">
        <v>556</v>
      </c>
      <c r="D24" s="83" t="s">
        <v>15</v>
      </c>
      <c r="E24" s="87">
        <v>13759.95</v>
      </c>
      <c r="F24" s="20"/>
      <c r="G24" s="129">
        <f t="shared" si="4"/>
        <v>0</v>
      </c>
      <c r="H24" s="55"/>
      <c r="I24" s="55"/>
    </row>
    <row r="25" spans="1:9" ht="22.5" x14ac:dyDescent="0.2">
      <c r="A25" s="71">
        <v>15</v>
      </c>
      <c r="B25" s="71" t="s">
        <v>412</v>
      </c>
      <c r="C25" s="82" t="s">
        <v>413</v>
      </c>
      <c r="D25" s="83" t="s">
        <v>15</v>
      </c>
      <c r="E25" s="87">
        <v>13759.95</v>
      </c>
      <c r="F25" s="20"/>
      <c r="G25" s="129">
        <f>ROUND(E25*F25,2)</f>
        <v>0</v>
      </c>
      <c r="H25" s="55"/>
      <c r="I25" s="55"/>
    </row>
    <row r="26" spans="1:9" x14ac:dyDescent="0.2">
      <c r="A26" s="72"/>
      <c r="B26" s="72"/>
      <c r="C26" s="72" t="s">
        <v>557</v>
      </c>
      <c r="D26" s="72"/>
      <c r="E26" s="72"/>
      <c r="F26" s="72"/>
      <c r="G26" s="95">
        <f>SUM(G20:G25)</f>
        <v>0</v>
      </c>
      <c r="H26" s="72"/>
      <c r="I26" s="72"/>
    </row>
    <row r="27" spans="1:9" x14ac:dyDescent="0.2">
      <c r="A27" s="68"/>
      <c r="B27" s="68"/>
      <c r="C27" s="69" t="s">
        <v>2224</v>
      </c>
      <c r="D27" s="70"/>
      <c r="E27" s="68"/>
      <c r="F27" s="68"/>
      <c r="G27" s="68"/>
      <c r="H27" s="128"/>
      <c r="I27" s="128"/>
    </row>
    <row r="28" spans="1:9" ht="33.75" x14ac:dyDescent="0.2">
      <c r="A28" s="71">
        <v>16</v>
      </c>
      <c r="B28" s="71" t="s">
        <v>403</v>
      </c>
      <c r="C28" s="82" t="s">
        <v>558</v>
      </c>
      <c r="D28" s="83" t="s">
        <v>15</v>
      </c>
      <c r="E28" s="159">
        <v>1167</v>
      </c>
      <c r="F28" s="20"/>
      <c r="G28" s="129">
        <f>ROUND(E28*F28,2)</f>
        <v>0</v>
      </c>
      <c r="H28" s="55"/>
      <c r="I28" s="55"/>
    </row>
    <row r="29" spans="1:9" ht="33.75" x14ac:dyDescent="0.2">
      <c r="A29" s="71">
        <v>17</v>
      </c>
      <c r="B29" s="71" t="s">
        <v>110</v>
      </c>
      <c r="C29" s="82" t="s">
        <v>111</v>
      </c>
      <c r="D29" s="83" t="s">
        <v>15</v>
      </c>
      <c r="E29" s="159">
        <v>1167</v>
      </c>
      <c r="F29" s="20"/>
      <c r="G29" s="129">
        <f t="shared" ref="G29:G34" si="5">ROUND(E29*F29,2)</f>
        <v>0</v>
      </c>
      <c r="H29" s="55"/>
      <c r="I29" s="55"/>
    </row>
    <row r="30" spans="1:9" ht="22.5" x14ac:dyDescent="0.2">
      <c r="A30" s="71">
        <v>18</v>
      </c>
      <c r="B30" s="71" t="s">
        <v>553</v>
      </c>
      <c r="C30" s="82" t="s">
        <v>559</v>
      </c>
      <c r="D30" s="83" t="s">
        <v>15</v>
      </c>
      <c r="E30" s="159">
        <v>1225.3499999999999</v>
      </c>
      <c r="F30" s="20"/>
      <c r="G30" s="129">
        <f t="shared" si="5"/>
        <v>0</v>
      </c>
      <c r="H30" s="55"/>
      <c r="I30" s="55"/>
    </row>
    <row r="31" spans="1:9" ht="22.5" x14ac:dyDescent="0.2">
      <c r="A31" s="71">
        <v>19</v>
      </c>
      <c r="B31" s="71" t="s">
        <v>400</v>
      </c>
      <c r="C31" s="82" t="s">
        <v>560</v>
      </c>
      <c r="D31" s="83" t="s">
        <v>15</v>
      </c>
      <c r="E31" s="159">
        <v>1225.3499999999999</v>
      </c>
      <c r="F31" s="20"/>
      <c r="G31" s="129">
        <f t="shared" si="5"/>
        <v>0</v>
      </c>
      <c r="H31" s="55"/>
      <c r="I31" s="55"/>
    </row>
    <row r="32" spans="1:9" ht="33.75" x14ac:dyDescent="0.2">
      <c r="A32" s="71">
        <v>20</v>
      </c>
      <c r="B32" s="71" t="s">
        <v>458</v>
      </c>
      <c r="C32" s="91" t="s">
        <v>2388</v>
      </c>
      <c r="D32" s="89" t="s">
        <v>14</v>
      </c>
      <c r="E32" s="93">
        <v>820</v>
      </c>
      <c r="F32" s="18"/>
      <c r="G32" s="129">
        <f t="shared" si="5"/>
        <v>0</v>
      </c>
      <c r="H32" s="55"/>
      <c r="I32" s="55"/>
    </row>
    <row r="33" spans="1:9" ht="22.5" x14ac:dyDescent="0.2">
      <c r="A33" s="71">
        <v>21</v>
      </c>
      <c r="B33" s="71" t="s">
        <v>410</v>
      </c>
      <c r="C33" s="82" t="s">
        <v>411</v>
      </c>
      <c r="D33" s="83" t="s">
        <v>75</v>
      </c>
      <c r="E33" s="159">
        <v>786</v>
      </c>
      <c r="F33" s="20"/>
      <c r="G33" s="129">
        <f t="shared" si="5"/>
        <v>0</v>
      </c>
      <c r="H33" s="55"/>
      <c r="I33" s="55"/>
    </row>
    <row r="34" spans="1:9" ht="22.5" x14ac:dyDescent="0.2">
      <c r="A34" s="71">
        <v>22</v>
      </c>
      <c r="B34" s="71" t="s">
        <v>412</v>
      </c>
      <c r="C34" s="82" t="s">
        <v>413</v>
      </c>
      <c r="D34" s="83" t="s">
        <v>15</v>
      </c>
      <c r="E34" s="159">
        <v>1225.3499999999999</v>
      </c>
      <c r="F34" s="20"/>
      <c r="G34" s="129">
        <f t="shared" si="5"/>
        <v>0</v>
      </c>
      <c r="H34" s="55"/>
      <c r="I34" s="55"/>
    </row>
    <row r="35" spans="1:9" x14ac:dyDescent="0.2">
      <c r="A35" s="72"/>
      <c r="B35" s="72"/>
      <c r="C35" s="72" t="s">
        <v>561</v>
      </c>
      <c r="D35" s="72"/>
      <c r="E35" s="72"/>
      <c r="F35" s="72"/>
      <c r="G35" s="95">
        <f>SUM(G28:G34)</f>
        <v>0</v>
      </c>
      <c r="H35" s="72"/>
      <c r="I35" s="72"/>
    </row>
    <row r="36" spans="1:9" x14ac:dyDescent="0.2">
      <c r="A36" s="68"/>
      <c r="B36" s="68"/>
      <c r="C36" s="69" t="s">
        <v>2225</v>
      </c>
      <c r="D36" s="70"/>
      <c r="E36" s="68"/>
      <c r="F36" s="68"/>
      <c r="G36" s="132"/>
      <c r="H36" s="128"/>
      <c r="I36" s="128"/>
    </row>
    <row r="37" spans="1:9" ht="22.5" x14ac:dyDescent="0.2">
      <c r="A37" s="71">
        <v>23</v>
      </c>
      <c r="B37" s="71" t="s">
        <v>562</v>
      </c>
      <c r="C37" s="82" t="s">
        <v>563</v>
      </c>
      <c r="D37" s="83" t="s">
        <v>15</v>
      </c>
      <c r="E37" s="87">
        <v>4351</v>
      </c>
      <c r="F37" s="20"/>
      <c r="G37" s="129">
        <f>ROUND(E37*F37,2)</f>
        <v>0</v>
      </c>
      <c r="H37" s="55"/>
      <c r="I37" s="55"/>
    </row>
    <row r="38" spans="1:9" ht="22.5" x14ac:dyDescent="0.2">
      <c r="A38" s="71">
        <v>24</v>
      </c>
      <c r="B38" s="71" t="s">
        <v>553</v>
      </c>
      <c r="C38" s="82" t="s">
        <v>564</v>
      </c>
      <c r="D38" s="83" t="s">
        <v>15</v>
      </c>
      <c r="E38" s="87">
        <v>4351</v>
      </c>
      <c r="F38" s="20"/>
      <c r="G38" s="129">
        <f t="shared" ref="G38:G40" si="6">ROUND(E38*F38,2)</f>
        <v>0</v>
      </c>
      <c r="H38" s="55"/>
      <c r="I38" s="55"/>
    </row>
    <row r="39" spans="1:9" ht="22.5" x14ac:dyDescent="0.2">
      <c r="A39" s="71">
        <v>25</v>
      </c>
      <c r="B39" s="71" t="s">
        <v>400</v>
      </c>
      <c r="C39" s="82" t="s">
        <v>560</v>
      </c>
      <c r="D39" s="83" t="s">
        <v>15</v>
      </c>
      <c r="E39" s="87">
        <v>4584</v>
      </c>
      <c r="F39" s="20"/>
      <c r="G39" s="129">
        <f t="shared" si="6"/>
        <v>0</v>
      </c>
      <c r="H39" s="55"/>
      <c r="I39" s="55"/>
    </row>
    <row r="40" spans="1:9" ht="22.5" x14ac:dyDescent="0.2">
      <c r="A40" s="71">
        <v>26</v>
      </c>
      <c r="B40" s="71" t="s">
        <v>412</v>
      </c>
      <c r="C40" s="82" t="s">
        <v>413</v>
      </c>
      <c r="D40" s="83" t="s">
        <v>15</v>
      </c>
      <c r="E40" s="87">
        <v>4584</v>
      </c>
      <c r="F40" s="20"/>
      <c r="G40" s="129">
        <f t="shared" si="6"/>
        <v>0</v>
      </c>
      <c r="H40" s="55"/>
      <c r="I40" s="55"/>
    </row>
    <row r="41" spans="1:9" x14ac:dyDescent="0.2">
      <c r="A41" s="72"/>
      <c r="B41" s="72"/>
      <c r="C41" s="72" t="s">
        <v>565</v>
      </c>
      <c r="D41" s="72"/>
      <c r="E41" s="72"/>
      <c r="F41" s="72"/>
      <c r="G41" s="95">
        <f>SUM(G37:G40)</f>
        <v>0</v>
      </c>
      <c r="H41" s="72"/>
      <c r="I41" s="72"/>
    </row>
    <row r="42" spans="1:9" x14ac:dyDescent="0.2">
      <c r="A42" s="68"/>
      <c r="B42" s="68"/>
      <c r="C42" s="69" t="s">
        <v>2226</v>
      </c>
      <c r="D42" s="70"/>
      <c r="E42" s="68"/>
      <c r="F42" s="68"/>
      <c r="G42" s="68"/>
      <c r="H42" s="128"/>
      <c r="I42" s="128"/>
    </row>
    <row r="43" spans="1:9" ht="22.5" x14ac:dyDescent="0.2">
      <c r="A43" s="71">
        <v>27</v>
      </c>
      <c r="B43" s="71" t="s">
        <v>562</v>
      </c>
      <c r="C43" s="82" t="s">
        <v>563</v>
      </c>
      <c r="D43" s="83" t="s">
        <v>15</v>
      </c>
      <c r="E43" s="84">
        <v>1266</v>
      </c>
      <c r="F43" s="20"/>
      <c r="G43" s="129">
        <f>ROUND(E43*F43,2)</f>
        <v>0</v>
      </c>
      <c r="H43" s="55"/>
      <c r="I43" s="55"/>
    </row>
    <row r="44" spans="1:9" ht="22.5" x14ac:dyDescent="0.2">
      <c r="A44" s="71">
        <v>28</v>
      </c>
      <c r="B44" s="71" t="s">
        <v>553</v>
      </c>
      <c r="C44" s="82" t="s">
        <v>559</v>
      </c>
      <c r="D44" s="83" t="s">
        <v>15</v>
      </c>
      <c r="E44" s="84">
        <v>1266</v>
      </c>
      <c r="F44" s="20"/>
      <c r="G44" s="129">
        <f t="shared" ref="G44:G46" si="7">ROUND(E44*F44,2)</f>
        <v>0</v>
      </c>
      <c r="H44" s="55"/>
      <c r="I44" s="55"/>
    </row>
    <row r="45" spans="1:9" ht="22.5" x14ac:dyDescent="0.2">
      <c r="A45" s="71">
        <v>29</v>
      </c>
      <c r="B45" s="71" t="s">
        <v>400</v>
      </c>
      <c r="C45" s="82" t="s">
        <v>566</v>
      </c>
      <c r="D45" s="83" t="s">
        <v>15</v>
      </c>
      <c r="E45" s="84">
        <v>1330</v>
      </c>
      <c r="F45" s="20"/>
      <c r="G45" s="129">
        <f t="shared" si="7"/>
        <v>0</v>
      </c>
      <c r="H45" s="55"/>
      <c r="I45" s="55"/>
    </row>
    <row r="46" spans="1:9" ht="22.5" x14ac:dyDescent="0.2">
      <c r="A46" s="71">
        <v>30</v>
      </c>
      <c r="B46" s="71" t="s">
        <v>412</v>
      </c>
      <c r="C46" s="82" t="s">
        <v>413</v>
      </c>
      <c r="D46" s="83" t="s">
        <v>15</v>
      </c>
      <c r="E46" s="84">
        <v>1330</v>
      </c>
      <c r="F46" s="20"/>
      <c r="G46" s="129">
        <f>ROUND(E46*F46,2)</f>
        <v>0</v>
      </c>
      <c r="H46" s="55"/>
      <c r="I46" s="55"/>
    </row>
    <row r="47" spans="1:9" x14ac:dyDescent="0.2">
      <c r="A47" s="72"/>
      <c r="B47" s="72"/>
      <c r="C47" s="72" t="s">
        <v>567</v>
      </c>
      <c r="D47" s="72"/>
      <c r="E47" s="72"/>
      <c r="F47" s="72"/>
      <c r="G47" s="95">
        <f>SUM(G43:G46)</f>
        <v>0</v>
      </c>
      <c r="H47" s="95"/>
      <c r="I47" s="95"/>
    </row>
    <row r="48" spans="1:9" x14ac:dyDescent="0.2">
      <c r="A48" s="68"/>
      <c r="B48" s="68"/>
      <c r="C48" s="69" t="s">
        <v>2227</v>
      </c>
      <c r="D48" s="70"/>
      <c r="E48" s="68"/>
      <c r="F48" s="68"/>
      <c r="G48" s="68"/>
      <c r="H48" s="128"/>
      <c r="I48" s="128"/>
    </row>
    <row r="49" spans="1:9" ht="33.75" x14ac:dyDescent="0.2">
      <c r="A49" s="71">
        <v>31</v>
      </c>
      <c r="B49" s="71" t="s">
        <v>400</v>
      </c>
      <c r="C49" s="82" t="s">
        <v>568</v>
      </c>
      <c r="D49" s="83" t="s">
        <v>15</v>
      </c>
      <c r="E49" s="84">
        <v>4232</v>
      </c>
      <c r="F49" s="20"/>
      <c r="G49" s="129">
        <f>ROUND(E49*F49,2)</f>
        <v>0</v>
      </c>
      <c r="H49" s="133"/>
      <c r="I49" s="55"/>
    </row>
    <row r="50" spans="1:9" ht="22.5" x14ac:dyDescent="0.2">
      <c r="A50" s="71">
        <v>32</v>
      </c>
      <c r="B50" s="71" t="s">
        <v>400</v>
      </c>
      <c r="C50" s="97" t="s">
        <v>560</v>
      </c>
      <c r="D50" s="83" t="s">
        <v>15</v>
      </c>
      <c r="E50" s="84">
        <v>4443.6000000000004</v>
      </c>
      <c r="F50" s="20"/>
      <c r="G50" s="129">
        <f t="shared" ref="G50:G51" si="8">ROUND(E50*F50,2)</f>
        <v>0</v>
      </c>
      <c r="H50" s="133"/>
      <c r="I50" s="55"/>
    </row>
    <row r="51" spans="1:9" ht="22.5" x14ac:dyDescent="0.2">
      <c r="A51" s="71">
        <v>33</v>
      </c>
      <c r="B51" s="71" t="s">
        <v>412</v>
      </c>
      <c r="C51" s="82" t="s">
        <v>413</v>
      </c>
      <c r="D51" s="83" t="s">
        <v>15</v>
      </c>
      <c r="E51" s="84">
        <v>4443.6000000000004</v>
      </c>
      <c r="F51" s="20"/>
      <c r="G51" s="129">
        <f>ROUND(E51*F51,2)</f>
        <v>0</v>
      </c>
      <c r="H51" s="133"/>
      <c r="I51" s="55"/>
    </row>
    <row r="52" spans="1:9" x14ac:dyDescent="0.2">
      <c r="A52" s="72"/>
      <c r="B52" s="72"/>
      <c r="C52" s="72" t="s">
        <v>569</v>
      </c>
      <c r="D52" s="72"/>
      <c r="E52" s="72"/>
      <c r="F52" s="72"/>
      <c r="G52" s="95">
        <f>SUM(G49:G51)</f>
        <v>0</v>
      </c>
      <c r="H52" s="134"/>
      <c r="I52" s="74"/>
    </row>
    <row r="53" spans="1:9" x14ac:dyDescent="0.2">
      <c r="A53" s="68"/>
      <c r="B53" s="68"/>
      <c r="C53" s="69" t="s">
        <v>2623</v>
      </c>
      <c r="D53" s="70"/>
      <c r="E53" s="68"/>
      <c r="F53" s="68"/>
      <c r="G53" s="132"/>
      <c r="H53" s="132"/>
      <c r="I53" s="135"/>
    </row>
    <row r="54" spans="1:9" ht="33.75" x14ac:dyDescent="0.2">
      <c r="A54" s="94" t="s">
        <v>2624</v>
      </c>
      <c r="B54" s="94"/>
      <c r="C54" s="97" t="s">
        <v>2628</v>
      </c>
      <c r="D54" s="108" t="s">
        <v>15</v>
      </c>
      <c r="E54" s="98">
        <v>718.21</v>
      </c>
      <c r="F54" s="121"/>
      <c r="G54" s="129">
        <f>ROUND(E54*F54,2)</f>
        <v>0</v>
      </c>
      <c r="H54" s="136"/>
      <c r="I54" s="137"/>
    </row>
    <row r="55" spans="1:9" ht="22.5" x14ac:dyDescent="0.2">
      <c r="A55" s="94" t="s">
        <v>2625</v>
      </c>
      <c r="B55" s="94"/>
      <c r="C55" s="97" t="s">
        <v>560</v>
      </c>
      <c r="D55" s="108" t="s">
        <v>15</v>
      </c>
      <c r="E55" s="98">
        <v>718.21</v>
      </c>
      <c r="F55" s="121"/>
      <c r="G55" s="129">
        <f t="shared" ref="G55:G56" si="9">ROUND(E55*F55,2)</f>
        <v>0</v>
      </c>
      <c r="H55" s="136"/>
      <c r="I55" s="137"/>
    </row>
    <row r="56" spans="1:9" ht="22.5" x14ac:dyDescent="0.2">
      <c r="A56" s="94" t="s">
        <v>2626</v>
      </c>
      <c r="B56" s="94"/>
      <c r="C56" s="97" t="s">
        <v>413</v>
      </c>
      <c r="D56" s="108" t="s">
        <v>15</v>
      </c>
      <c r="E56" s="98">
        <v>718.21</v>
      </c>
      <c r="F56" s="121"/>
      <c r="G56" s="129">
        <f t="shared" si="9"/>
        <v>0</v>
      </c>
      <c r="H56" s="136"/>
      <c r="I56" s="137"/>
    </row>
    <row r="57" spans="1:9" x14ac:dyDescent="0.2">
      <c r="A57" s="72"/>
      <c r="B57" s="72"/>
      <c r="C57" s="72" t="s">
        <v>2627</v>
      </c>
      <c r="D57" s="72"/>
      <c r="E57" s="72"/>
      <c r="F57" s="72"/>
      <c r="G57" s="95">
        <f>SUM(G54:G56)</f>
        <v>0</v>
      </c>
      <c r="H57" s="134"/>
      <c r="I57" s="74"/>
    </row>
    <row r="58" spans="1:9" x14ac:dyDescent="0.2">
      <c r="A58" s="68"/>
      <c r="B58" s="68"/>
      <c r="C58" s="69" t="s">
        <v>2228</v>
      </c>
      <c r="D58" s="70"/>
      <c r="E58" s="68"/>
      <c r="F58" s="68"/>
      <c r="G58" s="132"/>
      <c r="H58" s="132"/>
      <c r="I58" s="135"/>
    </row>
    <row r="59" spans="1:9" ht="22.5" x14ac:dyDescent="0.2">
      <c r="A59" s="71">
        <v>34</v>
      </c>
      <c r="B59" s="71" t="s">
        <v>570</v>
      </c>
      <c r="C59" s="82" t="s">
        <v>571</v>
      </c>
      <c r="D59" s="83" t="s">
        <v>15</v>
      </c>
      <c r="E59" s="84">
        <v>2422</v>
      </c>
      <c r="F59" s="20"/>
      <c r="G59" s="129">
        <f t="shared" ref="G59:G61" si="10">ROUND(E59*F59,2)</f>
        <v>0</v>
      </c>
      <c r="H59" s="133"/>
      <c r="I59" s="55"/>
    </row>
    <row r="60" spans="1:9" ht="22.5" x14ac:dyDescent="0.2">
      <c r="A60" s="71">
        <v>35</v>
      </c>
      <c r="B60" s="71" t="s">
        <v>400</v>
      </c>
      <c r="C60" s="82" t="s">
        <v>554</v>
      </c>
      <c r="D60" s="83" t="s">
        <v>15</v>
      </c>
      <c r="E60" s="84">
        <v>2422</v>
      </c>
      <c r="F60" s="20"/>
      <c r="G60" s="129">
        <f t="shared" si="10"/>
        <v>0</v>
      </c>
      <c r="H60" s="133"/>
      <c r="I60" s="55"/>
    </row>
    <row r="61" spans="1:9" ht="22.5" x14ac:dyDescent="0.2">
      <c r="A61" s="71">
        <v>36</v>
      </c>
      <c r="B61" s="71" t="s">
        <v>555</v>
      </c>
      <c r="C61" s="82" t="s">
        <v>572</v>
      </c>
      <c r="D61" s="83" t="s">
        <v>15</v>
      </c>
      <c r="E61" s="84">
        <v>2543.1</v>
      </c>
      <c r="F61" s="20"/>
      <c r="G61" s="129">
        <f t="shared" si="10"/>
        <v>0</v>
      </c>
      <c r="H61" s="133"/>
      <c r="I61" s="55"/>
    </row>
    <row r="62" spans="1:9" x14ac:dyDescent="0.2">
      <c r="A62" s="72"/>
      <c r="B62" s="72"/>
      <c r="C62" s="72" t="s">
        <v>573</v>
      </c>
      <c r="D62" s="72"/>
      <c r="E62" s="72"/>
      <c r="F62" s="72"/>
      <c r="G62" s="95">
        <f>SUM(G59:G61)</f>
        <v>0</v>
      </c>
      <c r="H62" s="134"/>
      <c r="I62" s="74"/>
    </row>
    <row r="63" spans="1:9" x14ac:dyDescent="0.2">
      <c r="A63" s="68"/>
      <c r="B63" s="68"/>
      <c r="C63" s="69" t="s">
        <v>2229</v>
      </c>
      <c r="D63" s="70"/>
      <c r="E63" s="68"/>
      <c r="F63" s="68"/>
      <c r="G63" s="132"/>
      <c r="H63" s="138"/>
      <c r="I63" s="139"/>
    </row>
    <row r="64" spans="1:9" ht="33.75" x14ac:dyDescent="0.2">
      <c r="A64" s="71">
        <v>37</v>
      </c>
      <c r="B64" s="71" t="s">
        <v>403</v>
      </c>
      <c r="C64" s="82" t="s">
        <v>574</v>
      </c>
      <c r="D64" s="83" t="s">
        <v>15</v>
      </c>
      <c r="E64" s="84">
        <v>124.5</v>
      </c>
      <c r="F64" s="20"/>
      <c r="G64" s="129">
        <f t="shared" ref="G64:G69" si="11">ROUND(E64*F64,2)</f>
        <v>0</v>
      </c>
      <c r="H64" s="55"/>
      <c r="I64" s="55"/>
    </row>
    <row r="65" spans="1:9" ht="33.75" x14ac:dyDescent="0.2">
      <c r="A65" s="71">
        <v>38</v>
      </c>
      <c r="B65" s="71" t="s">
        <v>110</v>
      </c>
      <c r="C65" s="82" t="s">
        <v>111</v>
      </c>
      <c r="D65" s="83" t="s">
        <v>15</v>
      </c>
      <c r="E65" s="84">
        <v>124.5</v>
      </c>
      <c r="F65" s="20"/>
      <c r="G65" s="129">
        <f t="shared" si="11"/>
        <v>0</v>
      </c>
      <c r="H65" s="55"/>
      <c r="I65" s="55"/>
    </row>
    <row r="66" spans="1:9" ht="22.5" x14ac:dyDescent="0.2">
      <c r="A66" s="71">
        <v>39</v>
      </c>
      <c r="B66" s="71" t="s">
        <v>553</v>
      </c>
      <c r="C66" s="97" t="s">
        <v>2629</v>
      </c>
      <c r="D66" s="83" t="s">
        <v>15</v>
      </c>
      <c r="E66" s="84">
        <v>131</v>
      </c>
      <c r="F66" s="20"/>
      <c r="G66" s="129">
        <f t="shared" si="11"/>
        <v>0</v>
      </c>
      <c r="H66" s="55"/>
      <c r="I66" s="55"/>
    </row>
    <row r="67" spans="1:9" ht="22.5" x14ac:dyDescent="0.2">
      <c r="A67" s="71">
        <v>40</v>
      </c>
      <c r="B67" s="71" t="s">
        <v>400</v>
      </c>
      <c r="C67" s="82" t="s">
        <v>560</v>
      </c>
      <c r="D67" s="83" t="s">
        <v>15</v>
      </c>
      <c r="E67" s="84">
        <v>131</v>
      </c>
      <c r="F67" s="20"/>
      <c r="G67" s="129">
        <f t="shared" si="11"/>
        <v>0</v>
      </c>
      <c r="H67" s="55"/>
      <c r="I67" s="55"/>
    </row>
    <row r="68" spans="1:9" ht="22.5" x14ac:dyDescent="0.2">
      <c r="A68" s="71">
        <v>41</v>
      </c>
      <c r="B68" s="71" t="s">
        <v>410</v>
      </c>
      <c r="C68" s="82" t="s">
        <v>411</v>
      </c>
      <c r="D68" s="83" t="s">
        <v>75</v>
      </c>
      <c r="E68" s="84">
        <v>176.3</v>
      </c>
      <c r="F68" s="20"/>
      <c r="G68" s="129">
        <f t="shared" si="11"/>
        <v>0</v>
      </c>
      <c r="H68" s="55"/>
      <c r="I68" s="55"/>
    </row>
    <row r="69" spans="1:9" ht="22.5" x14ac:dyDescent="0.2">
      <c r="A69" s="71">
        <v>42</v>
      </c>
      <c r="B69" s="71" t="s">
        <v>412</v>
      </c>
      <c r="C69" s="82" t="s">
        <v>413</v>
      </c>
      <c r="D69" s="83" t="s">
        <v>15</v>
      </c>
      <c r="E69" s="84">
        <v>131</v>
      </c>
      <c r="F69" s="20"/>
      <c r="G69" s="129">
        <f>ROUND(E69*F69,2)</f>
        <v>0</v>
      </c>
      <c r="H69" s="55"/>
      <c r="I69" s="55"/>
    </row>
    <row r="70" spans="1:9" x14ac:dyDescent="0.2">
      <c r="A70" s="72"/>
      <c r="B70" s="72"/>
      <c r="C70" s="72" t="s">
        <v>575</v>
      </c>
      <c r="D70" s="72"/>
      <c r="E70" s="72"/>
      <c r="F70" s="72"/>
      <c r="G70" s="95">
        <f>SUM(G64:G69)</f>
        <v>0</v>
      </c>
      <c r="H70" s="134"/>
      <c r="I70" s="134"/>
    </row>
    <row r="71" spans="1:9" ht="22.5" x14ac:dyDescent="0.2">
      <c r="A71" s="68"/>
      <c r="B71" s="68"/>
      <c r="C71" s="69" t="s">
        <v>2359</v>
      </c>
      <c r="D71" s="70"/>
      <c r="E71" s="68"/>
      <c r="F71" s="68"/>
      <c r="G71" s="132"/>
      <c r="H71" s="132"/>
      <c r="I71" s="132"/>
    </row>
    <row r="72" spans="1:9" ht="22.5" x14ac:dyDescent="0.2">
      <c r="A72" s="71">
        <v>43</v>
      </c>
      <c r="B72" s="71" t="s">
        <v>570</v>
      </c>
      <c r="C72" s="82" t="s">
        <v>571</v>
      </c>
      <c r="D72" s="83" t="s">
        <v>15</v>
      </c>
      <c r="E72" s="84">
        <v>440</v>
      </c>
      <c r="F72" s="20"/>
      <c r="G72" s="129">
        <f>ROUND(E72*F72,2)</f>
        <v>0</v>
      </c>
      <c r="H72" s="55"/>
      <c r="I72" s="55"/>
    </row>
    <row r="73" spans="1:9" ht="22.5" x14ac:dyDescent="0.2">
      <c r="A73" s="71">
        <v>44</v>
      </c>
      <c r="B73" s="71" t="s">
        <v>400</v>
      </c>
      <c r="C73" s="82" t="s">
        <v>554</v>
      </c>
      <c r="D73" s="83" t="s">
        <v>15</v>
      </c>
      <c r="E73" s="84">
        <v>440</v>
      </c>
      <c r="F73" s="20"/>
      <c r="G73" s="129">
        <f t="shared" ref="G73:G74" si="12">ROUND(E73*F73,2)</f>
        <v>0</v>
      </c>
      <c r="H73" s="55"/>
      <c r="I73" s="55"/>
    </row>
    <row r="74" spans="1:9" ht="22.5" x14ac:dyDescent="0.2">
      <c r="A74" s="71">
        <v>45</v>
      </c>
      <c r="B74" s="71" t="s">
        <v>555</v>
      </c>
      <c r="C74" s="82" t="s">
        <v>572</v>
      </c>
      <c r="D74" s="83" t="s">
        <v>15</v>
      </c>
      <c r="E74" s="84">
        <v>440</v>
      </c>
      <c r="F74" s="20"/>
      <c r="G74" s="129">
        <f>ROUND(E74*F74,2)</f>
        <v>0</v>
      </c>
      <c r="H74" s="55"/>
      <c r="I74" s="55"/>
    </row>
    <row r="75" spans="1:9" x14ac:dyDescent="0.2">
      <c r="A75" s="72"/>
      <c r="B75" s="72"/>
      <c r="C75" s="72" t="s">
        <v>576</v>
      </c>
      <c r="D75" s="72"/>
      <c r="E75" s="72"/>
      <c r="F75" s="72"/>
      <c r="G75" s="95">
        <f>SUM(G72:G74)</f>
        <v>0</v>
      </c>
      <c r="H75" s="134"/>
      <c r="I75" s="134"/>
    </row>
    <row r="76" spans="1:9" x14ac:dyDescent="0.2">
      <c r="A76" s="68"/>
      <c r="B76" s="68"/>
      <c r="C76" s="69" t="s">
        <v>2230</v>
      </c>
      <c r="D76" s="70"/>
      <c r="E76" s="68"/>
      <c r="F76" s="68"/>
      <c r="G76" s="132"/>
      <c r="H76" s="138"/>
      <c r="I76" s="138"/>
    </row>
    <row r="77" spans="1:9" ht="33.75" x14ac:dyDescent="0.2">
      <c r="A77" s="71">
        <v>46</v>
      </c>
      <c r="B77" s="71" t="s">
        <v>403</v>
      </c>
      <c r="C77" s="82" t="s">
        <v>577</v>
      </c>
      <c r="D77" s="83" t="s">
        <v>15</v>
      </c>
      <c r="E77" s="84">
        <v>4154</v>
      </c>
      <c r="F77" s="20"/>
      <c r="G77" s="129">
        <f>ROUND(E77*F77,2)</f>
        <v>0</v>
      </c>
      <c r="H77" s="55"/>
      <c r="I77" s="55"/>
    </row>
    <row r="78" spans="1:9" ht="33.75" x14ac:dyDescent="0.2">
      <c r="A78" s="71">
        <v>47</v>
      </c>
      <c r="B78" s="71" t="s">
        <v>405</v>
      </c>
      <c r="C78" s="82" t="s">
        <v>406</v>
      </c>
      <c r="D78" s="83" t="s">
        <v>382</v>
      </c>
      <c r="E78" s="84">
        <v>26.17</v>
      </c>
      <c r="F78" s="20"/>
      <c r="G78" s="129">
        <f t="shared" ref="G78:G83" si="13">ROUND(E78*F78,2)</f>
        <v>0</v>
      </c>
      <c r="H78" s="55"/>
      <c r="I78" s="55"/>
    </row>
    <row r="79" spans="1:9" ht="22.5" x14ac:dyDescent="0.2">
      <c r="A79" s="71">
        <v>48</v>
      </c>
      <c r="B79" s="71" t="s">
        <v>401</v>
      </c>
      <c r="C79" s="97" t="s">
        <v>2620</v>
      </c>
      <c r="D79" s="83" t="s">
        <v>15</v>
      </c>
      <c r="E79" s="84">
        <v>4154</v>
      </c>
      <c r="F79" s="20"/>
      <c r="G79" s="129">
        <f t="shared" si="13"/>
        <v>0</v>
      </c>
      <c r="H79" s="55"/>
      <c r="I79" s="55"/>
    </row>
    <row r="80" spans="1:9" ht="22.5" x14ac:dyDescent="0.2">
      <c r="A80" s="71">
        <v>49</v>
      </c>
      <c r="B80" s="71" t="s">
        <v>555</v>
      </c>
      <c r="C80" s="82" t="s">
        <v>579</v>
      </c>
      <c r="D80" s="83" t="s">
        <v>15</v>
      </c>
      <c r="E80" s="84">
        <v>6346</v>
      </c>
      <c r="F80" s="20"/>
      <c r="G80" s="129">
        <f t="shared" si="13"/>
        <v>0</v>
      </c>
      <c r="H80" s="55"/>
      <c r="I80" s="55"/>
    </row>
    <row r="81" spans="1:9" ht="22.5" x14ac:dyDescent="0.2">
      <c r="A81" s="71">
        <v>50</v>
      </c>
      <c r="B81" s="71" t="s">
        <v>400</v>
      </c>
      <c r="C81" s="82" t="s">
        <v>560</v>
      </c>
      <c r="D81" s="83" t="s">
        <v>15</v>
      </c>
      <c r="E81" s="84">
        <v>6346</v>
      </c>
      <c r="F81" s="20"/>
      <c r="G81" s="129">
        <f t="shared" si="13"/>
        <v>0</v>
      </c>
      <c r="H81" s="55"/>
      <c r="I81" s="55"/>
    </row>
    <row r="82" spans="1:9" ht="22.5" x14ac:dyDescent="0.2">
      <c r="A82" s="71">
        <v>51</v>
      </c>
      <c r="B82" s="71" t="s">
        <v>412</v>
      </c>
      <c r="C82" s="82" t="s">
        <v>413</v>
      </c>
      <c r="D82" s="83" t="s">
        <v>15</v>
      </c>
      <c r="E82" s="84">
        <v>6346</v>
      </c>
      <c r="F82" s="20"/>
      <c r="G82" s="129">
        <f t="shared" si="13"/>
        <v>0</v>
      </c>
      <c r="H82" s="55"/>
      <c r="I82" s="55"/>
    </row>
    <row r="83" spans="1:9" ht="33.75" x14ac:dyDescent="0.2">
      <c r="A83" s="71">
        <v>52</v>
      </c>
      <c r="B83" s="71"/>
      <c r="C83" s="106" t="s">
        <v>2388</v>
      </c>
      <c r="D83" s="109" t="s">
        <v>2389</v>
      </c>
      <c r="E83" s="107">
        <f>2540+441</f>
        <v>2981</v>
      </c>
      <c r="F83" s="21"/>
      <c r="G83" s="129">
        <f>ROUND(E83*F83,2)</f>
        <v>0</v>
      </c>
      <c r="H83" s="55"/>
      <c r="I83" s="55"/>
    </row>
    <row r="84" spans="1:9" x14ac:dyDescent="0.2">
      <c r="A84" s="72"/>
      <c r="B84" s="72"/>
      <c r="C84" s="72" t="s">
        <v>580</v>
      </c>
      <c r="D84" s="72"/>
      <c r="E84" s="72"/>
      <c r="F84" s="72"/>
      <c r="G84" s="95">
        <f>SUM(G77:G83)</f>
        <v>0</v>
      </c>
      <c r="H84" s="140"/>
      <c r="I84" s="74"/>
    </row>
    <row r="85" spans="1:9" x14ac:dyDescent="0.2">
      <c r="A85" s="68"/>
      <c r="B85" s="68"/>
      <c r="C85" s="69" t="s">
        <v>2231</v>
      </c>
      <c r="D85" s="70"/>
      <c r="E85" s="68"/>
      <c r="F85" s="68"/>
      <c r="G85" s="138"/>
      <c r="H85" s="138"/>
      <c r="I85" s="139"/>
    </row>
    <row r="86" spans="1:9" ht="33.75" x14ac:dyDescent="0.2">
      <c r="A86" s="71">
        <v>53</v>
      </c>
      <c r="B86" s="71" t="s">
        <v>403</v>
      </c>
      <c r="C86" s="82" t="s">
        <v>577</v>
      </c>
      <c r="D86" s="83" t="s">
        <v>15</v>
      </c>
      <c r="E86" s="84">
        <v>6702</v>
      </c>
      <c r="F86" s="20"/>
      <c r="G86" s="55"/>
      <c r="H86" s="112">
        <f>ROUND(E86*F86,2)</f>
        <v>0</v>
      </c>
      <c r="I86" s="141"/>
    </row>
    <row r="87" spans="1:9" ht="33.75" x14ac:dyDescent="0.2">
      <c r="A87" s="71">
        <v>54</v>
      </c>
      <c r="B87" s="71" t="s">
        <v>405</v>
      </c>
      <c r="C87" s="82" t="s">
        <v>406</v>
      </c>
      <c r="D87" s="83" t="s">
        <v>382</v>
      </c>
      <c r="E87" s="84">
        <v>42.22</v>
      </c>
      <c r="F87" s="20"/>
      <c r="G87" s="55"/>
      <c r="H87" s="112">
        <f t="shared" ref="H87:H92" si="14">ROUND(E87*F87,2)</f>
        <v>0</v>
      </c>
      <c r="I87" s="141"/>
    </row>
    <row r="88" spans="1:9" ht="22.5" x14ac:dyDescent="0.2">
      <c r="A88" s="71">
        <v>55</v>
      </c>
      <c r="B88" s="71" t="s">
        <v>401</v>
      </c>
      <c r="C88" s="97" t="s">
        <v>2620</v>
      </c>
      <c r="D88" s="83" t="s">
        <v>15</v>
      </c>
      <c r="E88" s="84">
        <v>6702</v>
      </c>
      <c r="F88" s="20"/>
      <c r="G88" s="55"/>
      <c r="H88" s="112">
        <f t="shared" si="14"/>
        <v>0</v>
      </c>
      <c r="I88" s="141"/>
    </row>
    <row r="89" spans="1:9" ht="22.5" x14ac:dyDescent="0.2">
      <c r="A89" s="71">
        <v>56</v>
      </c>
      <c r="B89" s="71" t="s">
        <v>555</v>
      </c>
      <c r="C89" s="82" t="s">
        <v>579</v>
      </c>
      <c r="D89" s="83" t="s">
        <v>15</v>
      </c>
      <c r="E89" s="84">
        <v>5826</v>
      </c>
      <c r="F89" s="20"/>
      <c r="G89" s="55"/>
      <c r="H89" s="112">
        <f t="shared" si="14"/>
        <v>0</v>
      </c>
      <c r="I89" s="141"/>
    </row>
    <row r="90" spans="1:9" ht="22.5" x14ac:dyDescent="0.2">
      <c r="A90" s="71">
        <v>57</v>
      </c>
      <c r="B90" s="71" t="s">
        <v>400</v>
      </c>
      <c r="C90" s="82" t="s">
        <v>560</v>
      </c>
      <c r="D90" s="83" t="s">
        <v>15</v>
      </c>
      <c r="E90" s="84">
        <v>5826</v>
      </c>
      <c r="F90" s="20"/>
      <c r="G90" s="55"/>
      <c r="H90" s="112">
        <f t="shared" si="14"/>
        <v>0</v>
      </c>
      <c r="I90" s="141"/>
    </row>
    <row r="91" spans="1:9" ht="22.5" x14ac:dyDescent="0.2">
      <c r="A91" s="71">
        <v>58</v>
      </c>
      <c r="B91" s="71" t="s">
        <v>412</v>
      </c>
      <c r="C91" s="82" t="s">
        <v>413</v>
      </c>
      <c r="D91" s="163" t="s">
        <v>15</v>
      </c>
      <c r="E91" s="164">
        <v>5826</v>
      </c>
      <c r="F91" s="20"/>
      <c r="G91" s="63"/>
      <c r="H91" s="112">
        <f t="shared" si="14"/>
        <v>0</v>
      </c>
      <c r="I91" s="141"/>
    </row>
    <row r="92" spans="1:9" ht="33.75" x14ac:dyDescent="0.2">
      <c r="A92" s="71">
        <v>59</v>
      </c>
      <c r="B92" s="71"/>
      <c r="C92" s="165" t="s">
        <v>2388</v>
      </c>
      <c r="D92" s="109" t="s">
        <v>2389</v>
      </c>
      <c r="E92" s="107">
        <v>4691</v>
      </c>
      <c r="F92" s="22"/>
      <c r="G92" s="55"/>
      <c r="H92" s="112">
        <f t="shared" si="14"/>
        <v>0</v>
      </c>
      <c r="I92" s="143"/>
    </row>
    <row r="93" spans="1:9" x14ac:dyDescent="0.2">
      <c r="A93" s="72"/>
      <c r="B93" s="72"/>
      <c r="C93" s="72" t="s">
        <v>581</v>
      </c>
      <c r="D93" s="144"/>
      <c r="E93" s="144"/>
      <c r="F93" s="145"/>
      <c r="G93" s="145"/>
      <c r="H93" s="146">
        <f>SUM(H86:H92)</f>
        <v>0</v>
      </c>
      <c r="I93" s="147"/>
    </row>
    <row r="94" spans="1:9" x14ac:dyDescent="0.2">
      <c r="A94" s="68"/>
      <c r="B94" s="68"/>
      <c r="C94" s="69" t="s">
        <v>2232</v>
      </c>
      <c r="D94" s="70"/>
      <c r="E94" s="68"/>
      <c r="F94" s="68"/>
      <c r="G94" s="148"/>
      <c r="H94" s="149"/>
      <c r="I94" s="149"/>
    </row>
    <row r="95" spans="1:9" ht="33.75" x14ac:dyDescent="0.2">
      <c r="A95" s="71">
        <v>60</v>
      </c>
      <c r="B95" s="71" t="s">
        <v>403</v>
      </c>
      <c r="C95" s="82" t="s">
        <v>577</v>
      </c>
      <c r="D95" s="83" t="s">
        <v>15</v>
      </c>
      <c r="E95" s="84">
        <v>8245</v>
      </c>
      <c r="F95" s="20"/>
      <c r="G95" s="55"/>
      <c r="H95" s="141"/>
      <c r="I95" s="112">
        <f>ROUND(E95*F95,2)</f>
        <v>0</v>
      </c>
    </row>
    <row r="96" spans="1:9" ht="33.75" x14ac:dyDescent="0.2">
      <c r="A96" s="71">
        <v>61</v>
      </c>
      <c r="B96" s="71" t="s">
        <v>405</v>
      </c>
      <c r="C96" s="82" t="s">
        <v>406</v>
      </c>
      <c r="D96" s="83" t="s">
        <v>382</v>
      </c>
      <c r="E96" s="84">
        <v>51.94</v>
      </c>
      <c r="F96" s="20"/>
      <c r="G96" s="55"/>
      <c r="H96" s="141"/>
      <c r="I96" s="112">
        <f t="shared" ref="I96:I101" si="15">ROUND(E96*F96,2)</f>
        <v>0</v>
      </c>
    </row>
    <row r="97" spans="1:9" ht="22.5" x14ac:dyDescent="0.2">
      <c r="A97" s="71">
        <v>62</v>
      </c>
      <c r="B97" s="71" t="s">
        <v>401</v>
      </c>
      <c r="C97" s="97" t="s">
        <v>2620</v>
      </c>
      <c r="D97" s="83" t="s">
        <v>15</v>
      </c>
      <c r="E97" s="84">
        <v>8245</v>
      </c>
      <c r="F97" s="20"/>
      <c r="G97" s="55"/>
      <c r="H97" s="141"/>
      <c r="I97" s="112">
        <f t="shared" si="15"/>
        <v>0</v>
      </c>
    </row>
    <row r="98" spans="1:9" ht="22.5" x14ac:dyDescent="0.2">
      <c r="A98" s="71">
        <v>63</v>
      </c>
      <c r="B98" s="71" t="s">
        <v>555</v>
      </c>
      <c r="C98" s="82" t="s">
        <v>579</v>
      </c>
      <c r="D98" s="83" t="s">
        <v>15</v>
      </c>
      <c r="E98" s="84">
        <v>6971</v>
      </c>
      <c r="F98" s="20"/>
      <c r="G98" s="55"/>
      <c r="H98" s="141"/>
      <c r="I98" s="112">
        <f t="shared" si="15"/>
        <v>0</v>
      </c>
    </row>
    <row r="99" spans="1:9" ht="22.5" x14ac:dyDescent="0.2">
      <c r="A99" s="71">
        <v>64</v>
      </c>
      <c r="B99" s="71" t="s">
        <v>400</v>
      </c>
      <c r="C99" s="82" t="s">
        <v>560</v>
      </c>
      <c r="D99" s="83" t="s">
        <v>15</v>
      </c>
      <c r="E99" s="84">
        <v>6971</v>
      </c>
      <c r="F99" s="20"/>
      <c r="G99" s="55"/>
      <c r="H99" s="141"/>
      <c r="I99" s="112">
        <f t="shared" si="15"/>
        <v>0</v>
      </c>
    </row>
    <row r="100" spans="1:9" ht="22.5" x14ac:dyDescent="0.2">
      <c r="A100" s="71">
        <v>65</v>
      </c>
      <c r="B100" s="71" t="s">
        <v>412</v>
      </c>
      <c r="C100" s="82" t="s">
        <v>413</v>
      </c>
      <c r="D100" s="83" t="s">
        <v>15</v>
      </c>
      <c r="E100" s="84">
        <v>6971</v>
      </c>
      <c r="F100" s="20"/>
      <c r="G100" s="63"/>
      <c r="H100" s="143"/>
      <c r="I100" s="112">
        <f t="shared" si="15"/>
        <v>0</v>
      </c>
    </row>
    <row r="101" spans="1:9" ht="33.75" x14ac:dyDescent="0.2">
      <c r="A101" s="71">
        <v>66</v>
      </c>
      <c r="B101" s="71"/>
      <c r="C101" s="106" t="s">
        <v>2388</v>
      </c>
      <c r="D101" s="109" t="s">
        <v>2389</v>
      </c>
      <c r="E101" s="166">
        <v>7146</v>
      </c>
      <c r="F101" s="22"/>
      <c r="G101" s="55"/>
      <c r="H101" s="141"/>
      <c r="I101" s="112">
        <f>ROUND(E101*F101,2)</f>
        <v>0</v>
      </c>
    </row>
    <row r="102" spans="1:9" x14ac:dyDescent="0.2">
      <c r="A102" s="72"/>
      <c r="B102" s="72"/>
      <c r="C102" s="72" t="s">
        <v>582</v>
      </c>
      <c r="D102" s="72"/>
      <c r="E102" s="72"/>
      <c r="F102" s="72"/>
      <c r="G102" s="72"/>
      <c r="H102" s="150"/>
      <c r="I102" s="146">
        <f>SUM(I95:I101)</f>
        <v>0</v>
      </c>
    </row>
    <row r="103" spans="1:9" x14ac:dyDescent="0.2">
      <c r="A103" s="68"/>
      <c r="B103" s="68"/>
      <c r="C103" s="69" t="s">
        <v>2233</v>
      </c>
      <c r="D103" s="70"/>
      <c r="E103" s="68"/>
      <c r="F103" s="68"/>
      <c r="G103" s="132"/>
      <c r="H103" s="138"/>
      <c r="I103" s="139"/>
    </row>
    <row r="104" spans="1:9" ht="22.5" x14ac:dyDescent="0.2">
      <c r="A104" s="71">
        <v>67</v>
      </c>
      <c r="B104" s="71" t="s">
        <v>583</v>
      </c>
      <c r="C104" s="82" t="s">
        <v>584</v>
      </c>
      <c r="D104" s="83" t="s">
        <v>15</v>
      </c>
      <c r="E104" s="84">
        <v>425</v>
      </c>
      <c r="F104" s="20"/>
      <c r="G104" s="129">
        <f>ROUND(E104*F104,2)</f>
        <v>0</v>
      </c>
      <c r="H104" s="55"/>
      <c r="I104" s="55"/>
    </row>
    <row r="105" spans="1:9" ht="22.5" x14ac:dyDescent="0.2">
      <c r="A105" s="71">
        <v>68</v>
      </c>
      <c r="B105" s="71" t="s">
        <v>585</v>
      </c>
      <c r="C105" s="82" t="s">
        <v>586</v>
      </c>
      <c r="D105" s="83" t="s">
        <v>15</v>
      </c>
      <c r="E105" s="84">
        <v>425</v>
      </c>
      <c r="F105" s="20"/>
      <c r="G105" s="129">
        <f>ROUND(E105*F105,2)</f>
        <v>0</v>
      </c>
      <c r="H105" s="55"/>
      <c r="I105" s="55"/>
    </row>
    <row r="106" spans="1:9" x14ac:dyDescent="0.2">
      <c r="A106" s="72"/>
      <c r="B106" s="72"/>
      <c r="C106" s="72" t="s">
        <v>587</v>
      </c>
      <c r="D106" s="72"/>
      <c r="E106" s="72"/>
      <c r="F106" s="72"/>
      <c r="G106" s="95">
        <f>SUM(G104:G105)</f>
        <v>0</v>
      </c>
      <c r="H106" s="73"/>
      <c r="I106" s="73"/>
    </row>
    <row r="107" spans="1:9" x14ac:dyDescent="0.2">
      <c r="A107" s="68"/>
      <c r="B107" s="68"/>
      <c r="C107" s="69" t="s">
        <v>2234</v>
      </c>
      <c r="D107" s="70"/>
      <c r="E107" s="68"/>
      <c r="F107" s="68"/>
      <c r="G107" s="68"/>
      <c r="H107" s="138"/>
      <c r="I107" s="138"/>
    </row>
    <row r="108" spans="1:9" ht="22.5" x14ac:dyDescent="0.2">
      <c r="A108" s="71">
        <v>69</v>
      </c>
      <c r="B108" s="71" t="s">
        <v>588</v>
      </c>
      <c r="C108" s="82" t="s">
        <v>589</v>
      </c>
      <c r="D108" s="83" t="s">
        <v>75</v>
      </c>
      <c r="E108" s="84">
        <v>5459.5</v>
      </c>
      <c r="F108" s="20"/>
      <c r="G108" s="129">
        <f>ROUND(E108*F108,2)</f>
        <v>0</v>
      </c>
      <c r="H108" s="55"/>
      <c r="I108" s="55"/>
    </row>
    <row r="109" spans="1:9" ht="22.5" x14ac:dyDescent="0.2">
      <c r="A109" s="71">
        <v>70</v>
      </c>
      <c r="B109" s="71" t="s">
        <v>590</v>
      </c>
      <c r="C109" s="82" t="s">
        <v>591</v>
      </c>
      <c r="D109" s="83" t="s">
        <v>66</v>
      </c>
      <c r="E109" s="84">
        <v>404.36</v>
      </c>
      <c r="F109" s="20"/>
      <c r="G109" s="129">
        <f t="shared" ref="G109:G115" si="16">ROUND(E109*F109,2)</f>
        <v>0</v>
      </c>
      <c r="H109" s="55"/>
      <c r="I109" s="55"/>
    </row>
    <row r="110" spans="1:9" ht="22.5" x14ac:dyDescent="0.2">
      <c r="A110" s="71">
        <v>71</v>
      </c>
      <c r="B110" s="71" t="s">
        <v>592</v>
      </c>
      <c r="C110" s="82" t="s">
        <v>593</v>
      </c>
      <c r="D110" s="83" t="s">
        <v>75</v>
      </c>
      <c r="E110" s="84">
        <v>512</v>
      </c>
      <c r="F110" s="20"/>
      <c r="G110" s="129">
        <f t="shared" si="16"/>
        <v>0</v>
      </c>
      <c r="H110" s="55"/>
      <c r="I110" s="55"/>
    </row>
    <row r="111" spans="1:9" ht="22.5" x14ac:dyDescent="0.2">
      <c r="A111" s="71">
        <v>72</v>
      </c>
      <c r="B111" s="71" t="s">
        <v>594</v>
      </c>
      <c r="C111" s="82" t="s">
        <v>595</v>
      </c>
      <c r="D111" s="83" t="s">
        <v>75</v>
      </c>
      <c r="E111" s="87">
        <v>1595</v>
      </c>
      <c r="F111" s="20"/>
      <c r="G111" s="129">
        <f t="shared" si="16"/>
        <v>0</v>
      </c>
      <c r="H111" s="55"/>
      <c r="I111" s="55"/>
    </row>
    <row r="112" spans="1:9" ht="22.5" x14ac:dyDescent="0.2">
      <c r="A112" s="71">
        <v>73</v>
      </c>
      <c r="B112" s="71" t="s">
        <v>596</v>
      </c>
      <c r="C112" s="82" t="s">
        <v>597</v>
      </c>
      <c r="D112" s="83" t="s">
        <v>75</v>
      </c>
      <c r="E112" s="84">
        <v>1439</v>
      </c>
      <c r="F112" s="20"/>
      <c r="G112" s="129">
        <f t="shared" si="16"/>
        <v>0</v>
      </c>
      <c r="H112" s="55"/>
      <c r="I112" s="55"/>
    </row>
    <row r="113" spans="1:9" ht="22.5" x14ac:dyDescent="0.2">
      <c r="A113" s="71">
        <v>74</v>
      </c>
      <c r="B113" s="71" t="s">
        <v>598</v>
      </c>
      <c r="C113" s="82" t="s">
        <v>599</v>
      </c>
      <c r="D113" s="83" t="s">
        <v>75</v>
      </c>
      <c r="E113" s="84">
        <v>102.5</v>
      </c>
      <c r="F113" s="20"/>
      <c r="G113" s="129">
        <f t="shared" si="16"/>
        <v>0</v>
      </c>
      <c r="H113" s="55"/>
      <c r="I113" s="55"/>
    </row>
    <row r="114" spans="1:9" ht="22.5" x14ac:dyDescent="0.2">
      <c r="A114" s="71">
        <v>75</v>
      </c>
      <c r="B114" s="71" t="s">
        <v>598</v>
      </c>
      <c r="C114" s="82" t="s">
        <v>600</v>
      </c>
      <c r="D114" s="83" t="s">
        <v>75</v>
      </c>
      <c r="E114" s="84">
        <v>203</v>
      </c>
      <c r="F114" s="20"/>
      <c r="G114" s="129">
        <f t="shared" si="16"/>
        <v>0</v>
      </c>
      <c r="H114" s="55"/>
      <c r="I114" s="55"/>
    </row>
    <row r="115" spans="1:9" ht="22.5" x14ac:dyDescent="0.2">
      <c r="A115" s="71">
        <v>76</v>
      </c>
      <c r="B115" s="71" t="s">
        <v>601</v>
      </c>
      <c r="C115" s="82" t="s">
        <v>602</v>
      </c>
      <c r="D115" s="83" t="s">
        <v>75</v>
      </c>
      <c r="E115" s="84">
        <v>1525</v>
      </c>
      <c r="F115" s="20"/>
      <c r="G115" s="129">
        <f>ROUND(E115*F115,2)</f>
        <v>0</v>
      </c>
      <c r="H115" s="55"/>
      <c r="I115" s="55"/>
    </row>
    <row r="116" spans="1:9" x14ac:dyDescent="0.2">
      <c r="A116" s="72"/>
      <c r="B116" s="72"/>
      <c r="C116" s="72" t="s">
        <v>603</v>
      </c>
      <c r="D116" s="72"/>
      <c r="E116" s="72"/>
      <c r="F116" s="72"/>
      <c r="G116" s="95">
        <f>SUM(G108:G115)</f>
        <v>0</v>
      </c>
      <c r="H116" s="74"/>
      <c r="I116" s="74"/>
    </row>
    <row r="117" spans="1:9" x14ac:dyDescent="0.2">
      <c r="A117" s="68"/>
      <c r="B117" s="68"/>
      <c r="C117" s="69" t="s">
        <v>2235</v>
      </c>
      <c r="D117" s="70"/>
      <c r="E117" s="68"/>
      <c r="F117" s="68"/>
      <c r="G117" s="132"/>
      <c r="H117" s="135"/>
      <c r="I117" s="135"/>
    </row>
    <row r="118" spans="1:9" ht="22.5" x14ac:dyDescent="0.2">
      <c r="A118" s="71">
        <v>77</v>
      </c>
      <c r="B118" s="71" t="s">
        <v>604</v>
      </c>
      <c r="C118" s="82" t="s">
        <v>605</v>
      </c>
      <c r="D118" s="83" t="s">
        <v>15</v>
      </c>
      <c r="E118" s="84">
        <v>41</v>
      </c>
      <c r="F118" s="20"/>
      <c r="G118" s="129">
        <f>ROUND(E118*F118,2)</f>
        <v>0</v>
      </c>
      <c r="H118" s="55"/>
      <c r="I118" s="55"/>
    </row>
    <row r="119" spans="1:9" ht="22.5" x14ac:dyDescent="0.2">
      <c r="A119" s="71">
        <v>78</v>
      </c>
      <c r="B119" s="71" t="s">
        <v>606</v>
      </c>
      <c r="C119" s="82" t="s">
        <v>607</v>
      </c>
      <c r="D119" s="83" t="s">
        <v>15</v>
      </c>
      <c r="E119" s="84">
        <v>41</v>
      </c>
      <c r="F119" s="20"/>
      <c r="G119" s="129">
        <f t="shared" ref="G119:G121" si="17">ROUND(E119*F119,2)</f>
        <v>0</v>
      </c>
      <c r="H119" s="55"/>
      <c r="I119" s="55"/>
    </row>
    <row r="120" spans="1:9" ht="22.5" x14ac:dyDescent="0.2">
      <c r="A120" s="71">
        <v>79</v>
      </c>
      <c r="B120" s="71" t="s">
        <v>608</v>
      </c>
      <c r="C120" s="82" t="s">
        <v>609</v>
      </c>
      <c r="D120" s="83" t="s">
        <v>75</v>
      </c>
      <c r="E120" s="84">
        <v>13.3</v>
      </c>
      <c r="F120" s="20"/>
      <c r="G120" s="129">
        <f t="shared" si="17"/>
        <v>0</v>
      </c>
      <c r="H120" s="55"/>
      <c r="I120" s="55"/>
    </row>
    <row r="121" spans="1:9" ht="22.5" x14ac:dyDescent="0.2">
      <c r="A121" s="71">
        <v>80</v>
      </c>
      <c r="B121" s="71" t="s">
        <v>610</v>
      </c>
      <c r="C121" s="82" t="s">
        <v>611</v>
      </c>
      <c r="D121" s="83" t="s">
        <v>15</v>
      </c>
      <c r="E121" s="84">
        <v>800</v>
      </c>
      <c r="F121" s="20"/>
      <c r="G121" s="129">
        <f t="shared" si="17"/>
        <v>0</v>
      </c>
      <c r="H121" s="55"/>
      <c r="I121" s="55"/>
    </row>
    <row r="122" spans="1:9" x14ac:dyDescent="0.2">
      <c r="A122" s="72"/>
      <c r="B122" s="72"/>
      <c r="C122" s="72" t="s">
        <v>612</v>
      </c>
      <c r="D122" s="72"/>
      <c r="E122" s="72"/>
      <c r="F122" s="72"/>
      <c r="G122" s="95">
        <f>SUM(G118:G121)</f>
        <v>0</v>
      </c>
      <c r="H122" s="74"/>
      <c r="I122" s="74"/>
    </row>
    <row r="123" spans="1:9" x14ac:dyDescent="0.2">
      <c r="A123" s="68"/>
      <c r="B123" s="68"/>
      <c r="C123" s="69" t="s">
        <v>2236</v>
      </c>
      <c r="D123" s="70"/>
      <c r="E123" s="68"/>
      <c r="F123" s="68"/>
      <c r="G123" s="68"/>
      <c r="H123" s="135"/>
      <c r="I123" s="135"/>
    </row>
    <row r="124" spans="1:9" ht="22.5" x14ac:dyDescent="0.2">
      <c r="A124" s="71">
        <v>81</v>
      </c>
      <c r="B124" s="71" t="s">
        <v>613</v>
      </c>
      <c r="C124" s="82" t="s">
        <v>614</v>
      </c>
      <c r="D124" s="83" t="s">
        <v>15</v>
      </c>
      <c r="E124" s="84">
        <v>1106</v>
      </c>
      <c r="F124" s="20"/>
      <c r="G124" s="129">
        <f>ROUND(E124*F124,2)</f>
        <v>0</v>
      </c>
      <c r="H124" s="55"/>
      <c r="I124" s="55"/>
    </row>
    <row r="125" spans="1:9" ht="22.5" x14ac:dyDescent="0.2">
      <c r="A125" s="71">
        <v>82</v>
      </c>
      <c r="B125" s="71" t="s">
        <v>615</v>
      </c>
      <c r="C125" s="82" t="s">
        <v>616</v>
      </c>
      <c r="D125" s="83" t="s">
        <v>14</v>
      </c>
      <c r="E125" s="84">
        <v>19</v>
      </c>
      <c r="F125" s="20"/>
      <c r="G125" s="129">
        <f t="shared" ref="G125:G126" si="18">ROUND(E125*F125,2)</f>
        <v>0</v>
      </c>
      <c r="H125" s="55"/>
      <c r="I125" s="55"/>
    </row>
    <row r="126" spans="1:9" ht="22.5" x14ac:dyDescent="0.2">
      <c r="A126" s="71">
        <v>83</v>
      </c>
      <c r="B126" s="71" t="s">
        <v>617</v>
      </c>
      <c r="C126" s="82" t="s">
        <v>618</v>
      </c>
      <c r="D126" s="83" t="s">
        <v>14</v>
      </c>
      <c r="E126" s="84">
        <v>24</v>
      </c>
      <c r="F126" s="20"/>
      <c r="G126" s="129">
        <f>ROUND(E126*F126,2)</f>
        <v>0</v>
      </c>
      <c r="H126" s="55"/>
      <c r="I126" s="55"/>
    </row>
    <row r="127" spans="1:9" x14ac:dyDescent="0.2">
      <c r="A127" s="72"/>
      <c r="B127" s="72"/>
      <c r="C127" s="72" t="s">
        <v>619</v>
      </c>
      <c r="D127" s="72"/>
      <c r="E127" s="72"/>
      <c r="F127" s="72"/>
      <c r="G127" s="95">
        <f>SUM(G124:G126)</f>
        <v>0</v>
      </c>
      <c r="H127" s="74"/>
      <c r="I127" s="74"/>
    </row>
    <row r="128" spans="1:9" x14ac:dyDescent="0.2">
      <c r="A128" s="68"/>
      <c r="B128" s="68"/>
      <c r="C128" s="69" t="s">
        <v>2237</v>
      </c>
      <c r="D128" s="70"/>
      <c r="E128" s="68"/>
      <c r="F128" s="68"/>
      <c r="G128" s="132"/>
      <c r="H128" s="135"/>
      <c r="I128" s="135"/>
    </row>
    <row r="129" spans="1:9" ht="22.5" x14ac:dyDescent="0.2">
      <c r="A129" s="71">
        <v>84</v>
      </c>
      <c r="B129" s="71" t="s">
        <v>613</v>
      </c>
      <c r="C129" s="82" t="s">
        <v>614</v>
      </c>
      <c r="D129" s="83" t="s">
        <v>15</v>
      </c>
      <c r="E129" s="84">
        <v>2115</v>
      </c>
      <c r="F129" s="20"/>
      <c r="G129" s="151"/>
      <c r="H129" s="152"/>
      <c r="I129" s="112">
        <f>ROUND($E$129*$F$129,2)</f>
        <v>0</v>
      </c>
    </row>
    <row r="130" spans="1:9" x14ac:dyDescent="0.2">
      <c r="A130" s="72"/>
      <c r="B130" s="72"/>
      <c r="C130" s="72" t="s">
        <v>620</v>
      </c>
      <c r="D130" s="72"/>
      <c r="E130" s="72"/>
      <c r="F130" s="72"/>
      <c r="G130" s="95">
        <f>SUM(G129)</f>
        <v>0</v>
      </c>
      <c r="H130" s="74"/>
      <c r="I130" s="146">
        <f>SUM(I129)</f>
        <v>0</v>
      </c>
    </row>
    <row r="131" spans="1:9" ht="33.75" x14ac:dyDescent="0.2">
      <c r="A131" s="68"/>
      <c r="B131" s="68"/>
      <c r="C131" s="153" t="s">
        <v>2346</v>
      </c>
      <c r="D131" s="70"/>
      <c r="E131" s="68"/>
      <c r="F131" s="68"/>
      <c r="G131" s="68"/>
      <c r="H131" s="135"/>
      <c r="I131" s="135"/>
    </row>
    <row r="132" spans="1:9" ht="22.5" x14ac:dyDescent="0.2">
      <c r="A132" s="71">
        <v>85</v>
      </c>
      <c r="B132" s="71" t="s">
        <v>621</v>
      </c>
      <c r="C132" s="88" t="s">
        <v>2585</v>
      </c>
      <c r="D132" s="83" t="s">
        <v>15</v>
      </c>
      <c r="E132" s="84">
        <v>71.400000000000006</v>
      </c>
      <c r="F132" s="20"/>
      <c r="G132" s="129">
        <f>ROUND(E132*F132,2)</f>
        <v>0</v>
      </c>
      <c r="H132" s="55"/>
      <c r="I132" s="55"/>
    </row>
    <row r="133" spans="1:9" x14ac:dyDescent="0.2">
      <c r="A133" s="72"/>
      <c r="B133" s="72"/>
      <c r="C133" s="72" t="s">
        <v>622</v>
      </c>
      <c r="D133" s="72"/>
      <c r="E133" s="72"/>
      <c r="F133" s="72"/>
      <c r="G133" s="95">
        <f>SUM(G132)</f>
        <v>0</v>
      </c>
      <c r="H133" s="74"/>
      <c r="I133" s="74"/>
    </row>
    <row r="134" spans="1:9" x14ac:dyDescent="0.2">
      <c r="A134" s="68"/>
      <c r="B134" s="68"/>
      <c r="C134" s="69" t="s">
        <v>2238</v>
      </c>
      <c r="D134" s="70"/>
      <c r="E134" s="68"/>
      <c r="F134" s="68"/>
      <c r="G134" s="132"/>
      <c r="H134" s="135"/>
      <c r="I134" s="135"/>
    </row>
    <row r="135" spans="1:9" ht="22.5" x14ac:dyDescent="0.2">
      <c r="A135" s="71">
        <v>86</v>
      </c>
      <c r="B135" s="71" t="s">
        <v>623</v>
      </c>
      <c r="C135" s="82" t="s">
        <v>624</v>
      </c>
      <c r="D135" s="83" t="s">
        <v>15</v>
      </c>
      <c r="E135" s="84">
        <v>26770</v>
      </c>
      <c r="F135" s="20"/>
      <c r="G135" s="129">
        <f>ROUND(E135*F135,2)</f>
        <v>0</v>
      </c>
      <c r="H135" s="55"/>
      <c r="I135" s="55"/>
    </row>
    <row r="136" spans="1:9" ht="22.5" x14ac:dyDescent="0.2">
      <c r="A136" s="71">
        <v>87</v>
      </c>
      <c r="B136" s="71" t="s">
        <v>625</v>
      </c>
      <c r="C136" s="82" t="s">
        <v>626</v>
      </c>
      <c r="D136" s="83" t="s">
        <v>66</v>
      </c>
      <c r="E136" s="84">
        <v>2677</v>
      </c>
      <c r="F136" s="20"/>
      <c r="G136" s="129">
        <f t="shared" ref="G136:G139" si="19">ROUND(E136*F136,2)</f>
        <v>0</v>
      </c>
      <c r="H136" s="55"/>
      <c r="I136" s="55"/>
    </row>
    <row r="137" spans="1:9" ht="22.5" x14ac:dyDescent="0.2">
      <c r="A137" s="71">
        <v>88</v>
      </c>
      <c r="B137" s="71" t="s">
        <v>627</v>
      </c>
      <c r="C137" s="82" t="s">
        <v>628</v>
      </c>
      <c r="D137" s="83" t="s">
        <v>15</v>
      </c>
      <c r="E137" s="84">
        <v>26770</v>
      </c>
      <c r="F137" s="20"/>
      <c r="G137" s="129">
        <f t="shared" si="19"/>
        <v>0</v>
      </c>
      <c r="H137" s="55"/>
      <c r="I137" s="55"/>
    </row>
    <row r="138" spans="1:9" ht="22.5" x14ac:dyDescent="0.2">
      <c r="A138" s="71">
        <v>89</v>
      </c>
      <c r="B138" s="71" t="s">
        <v>629</v>
      </c>
      <c r="C138" s="82" t="s">
        <v>630</v>
      </c>
      <c r="D138" s="83" t="s">
        <v>15</v>
      </c>
      <c r="E138" s="84">
        <v>26770</v>
      </c>
      <c r="F138" s="20"/>
      <c r="G138" s="129">
        <f t="shared" si="19"/>
        <v>0</v>
      </c>
      <c r="H138" s="55"/>
      <c r="I138" s="55"/>
    </row>
    <row r="139" spans="1:9" ht="22.5" x14ac:dyDescent="0.2">
      <c r="A139" s="71">
        <v>90</v>
      </c>
      <c r="B139" s="71" t="s">
        <v>631</v>
      </c>
      <c r="C139" s="82" t="s">
        <v>632</v>
      </c>
      <c r="D139" s="83" t="s">
        <v>15</v>
      </c>
      <c r="E139" s="84">
        <v>26770</v>
      </c>
      <c r="F139" s="20"/>
      <c r="G139" s="129">
        <f t="shared" si="19"/>
        <v>0</v>
      </c>
      <c r="H139" s="55"/>
      <c r="I139" s="55"/>
    </row>
    <row r="140" spans="1:9" x14ac:dyDescent="0.2">
      <c r="A140" s="72"/>
      <c r="B140" s="72"/>
      <c r="C140" s="72" t="s">
        <v>633</v>
      </c>
      <c r="D140" s="72"/>
      <c r="E140" s="72"/>
      <c r="F140" s="72"/>
      <c r="G140" s="95">
        <f>SUM(G135:G139)</f>
        <v>0</v>
      </c>
      <c r="H140" s="72"/>
      <c r="I140" s="72"/>
    </row>
    <row r="141" spans="1:9" x14ac:dyDescent="0.2">
      <c r="A141" s="68"/>
      <c r="B141" s="68"/>
      <c r="C141" s="69" t="s">
        <v>2239</v>
      </c>
      <c r="D141" s="70"/>
      <c r="E141" s="68"/>
      <c r="F141" s="68"/>
      <c r="G141" s="132"/>
      <c r="H141" s="128"/>
      <c r="I141" s="128"/>
    </row>
    <row r="142" spans="1:9" ht="22.5" x14ac:dyDescent="0.2">
      <c r="A142" s="71">
        <v>91</v>
      </c>
      <c r="B142" s="71" t="s">
        <v>634</v>
      </c>
      <c r="C142" s="82" t="s">
        <v>635</v>
      </c>
      <c r="D142" s="83" t="s">
        <v>66</v>
      </c>
      <c r="E142" s="84">
        <v>340</v>
      </c>
      <c r="F142" s="20"/>
      <c r="G142" s="129">
        <f>ROUND(E142*F142,2)</f>
        <v>0</v>
      </c>
      <c r="H142" s="55"/>
      <c r="I142" s="55"/>
    </row>
    <row r="143" spans="1:9" ht="33.75" x14ac:dyDescent="0.2">
      <c r="A143" s="71">
        <v>92</v>
      </c>
      <c r="B143" s="71" t="s">
        <v>199</v>
      </c>
      <c r="C143" s="82" t="s">
        <v>636</v>
      </c>
      <c r="D143" s="83" t="s">
        <v>382</v>
      </c>
      <c r="E143" s="84">
        <v>680</v>
      </c>
      <c r="F143" s="20"/>
      <c r="G143" s="129">
        <f>ROUND(E143*F143,2)</f>
        <v>0</v>
      </c>
      <c r="H143" s="55"/>
      <c r="I143" s="55"/>
    </row>
    <row r="144" spans="1:9" x14ac:dyDescent="0.2">
      <c r="A144" s="72"/>
      <c r="B144" s="72"/>
      <c r="C144" s="72" t="s">
        <v>637</v>
      </c>
      <c r="D144" s="72"/>
      <c r="E144" s="72"/>
      <c r="F144" s="72"/>
      <c r="G144" s="95">
        <f>SUM(G142:G143)</f>
        <v>0</v>
      </c>
      <c r="H144" s="154"/>
      <c r="I144" s="154"/>
    </row>
    <row r="145" spans="1:9" ht="13.5" thickBot="1" x14ac:dyDescent="0.25">
      <c r="A145" s="155"/>
      <c r="B145" s="156"/>
      <c r="C145" s="157"/>
      <c r="D145" s="157"/>
      <c r="E145" s="157"/>
      <c r="F145" s="157"/>
      <c r="G145" s="158" t="s">
        <v>2104</v>
      </c>
      <c r="H145" s="158" t="s">
        <v>2111</v>
      </c>
      <c r="I145" s="158" t="s">
        <v>2112</v>
      </c>
    </row>
    <row r="146" spans="1:9" x14ac:dyDescent="0.2">
      <c r="A146" s="78"/>
      <c r="B146" s="31"/>
      <c r="C146" s="79" t="s">
        <v>2101</v>
      </c>
      <c r="D146" s="78"/>
      <c r="E146" s="78"/>
      <c r="F146" s="78"/>
      <c r="G146" s="119">
        <f>SUM(G18+G26+G35+G41+G47+G52,G62+G70+G75+G84+G93+G102+G106+G116+G122+G127+G130+G133+G140+G144)</f>
        <v>0</v>
      </c>
      <c r="H146" s="119">
        <f>SUM(H18+H26+H35+H41+H47+H52,H62+H70+H75+H84+H93+H102+H106+H116+H122+H127+H130+H133+H140+H144)</f>
        <v>0</v>
      </c>
      <c r="I146" s="119">
        <f>SUM(I18+I26+I35+I41+I47+I52,I62+I70+I75+I84+I93+I102+I106+I116+I122+I127+I130+I133+I140+I144)</f>
        <v>0</v>
      </c>
    </row>
    <row r="147" spans="1:9" x14ac:dyDescent="0.2">
      <c r="A147" s="31"/>
      <c r="B147" s="31"/>
      <c r="C147" s="31"/>
      <c r="D147" s="31"/>
      <c r="E147" s="31"/>
      <c r="F147" s="31"/>
      <c r="G147" s="31"/>
      <c r="H147" s="31"/>
      <c r="I147" s="31"/>
    </row>
    <row r="148" spans="1:9" x14ac:dyDescent="0.2">
      <c r="A148" s="31"/>
      <c r="B148" s="31"/>
      <c r="C148" s="31"/>
      <c r="D148" s="31"/>
      <c r="E148" s="31"/>
      <c r="F148" s="31"/>
      <c r="G148" s="31"/>
      <c r="H148" s="31"/>
      <c r="I148" s="31"/>
    </row>
    <row r="149" spans="1:9" x14ac:dyDescent="0.2">
      <c r="A149" s="31"/>
      <c r="B149" s="31"/>
      <c r="C149" s="31"/>
      <c r="D149" s="31"/>
      <c r="E149" s="31"/>
      <c r="F149" s="31"/>
      <c r="G149" s="31"/>
      <c r="H149" s="31"/>
      <c r="I149" s="31"/>
    </row>
    <row r="150" spans="1:9" x14ac:dyDescent="0.2">
      <c r="A150" s="31"/>
      <c r="B150" s="31"/>
      <c r="C150" s="31"/>
      <c r="D150" s="31"/>
      <c r="E150" s="31"/>
      <c r="F150" s="31"/>
      <c r="G150" s="31"/>
      <c r="H150" s="31"/>
      <c r="I150" s="31"/>
    </row>
    <row r="151" spans="1:9" x14ac:dyDescent="0.2">
      <c r="A151" s="31"/>
      <c r="B151" s="31"/>
      <c r="C151" s="31"/>
      <c r="D151" s="31"/>
      <c r="E151" s="31"/>
      <c r="F151" s="31"/>
      <c r="G151" s="31"/>
      <c r="H151" s="31"/>
      <c r="I151" s="31"/>
    </row>
    <row r="152" spans="1:9" x14ac:dyDescent="0.2">
      <c r="A152" s="31"/>
      <c r="B152" s="31"/>
      <c r="C152" s="31"/>
      <c r="D152" s="31"/>
      <c r="E152" s="31"/>
      <c r="F152" s="31"/>
      <c r="G152" s="31"/>
      <c r="H152" s="31"/>
      <c r="I152" s="31"/>
    </row>
    <row r="153" spans="1:9" x14ac:dyDescent="0.2">
      <c r="A153" s="31"/>
      <c r="B153" s="31"/>
      <c r="C153" s="31"/>
      <c r="D153" s="31"/>
      <c r="E153" s="31"/>
      <c r="F153" s="31"/>
      <c r="G153" s="31"/>
      <c r="H153" s="31"/>
      <c r="I153" s="31"/>
    </row>
    <row r="154" spans="1:9" x14ac:dyDescent="0.2">
      <c r="A154" s="31"/>
      <c r="B154" s="31"/>
      <c r="C154" s="31"/>
      <c r="D154" s="31"/>
      <c r="E154" s="31"/>
      <c r="F154" s="31"/>
      <c r="G154" s="31"/>
      <c r="H154" s="31"/>
      <c r="I154" s="31"/>
    </row>
    <row r="155" spans="1:9" x14ac:dyDescent="0.2">
      <c r="A155" s="31"/>
      <c r="B155" s="31"/>
      <c r="C155" s="31"/>
      <c r="D155" s="31"/>
      <c r="E155" s="31"/>
      <c r="F155" s="31"/>
      <c r="G155" s="31"/>
      <c r="H155" s="31"/>
      <c r="I155" s="31"/>
    </row>
    <row r="156" spans="1:9" x14ac:dyDescent="0.2">
      <c r="A156" s="31"/>
      <c r="B156" s="31"/>
      <c r="C156" s="31"/>
      <c r="D156" s="31"/>
      <c r="E156" s="31"/>
      <c r="F156" s="31"/>
      <c r="G156" s="31"/>
      <c r="H156" s="31"/>
      <c r="I156" s="31"/>
    </row>
    <row r="157" spans="1:9" x14ac:dyDescent="0.2">
      <c r="A157" s="31"/>
      <c r="B157" s="31"/>
      <c r="C157" s="31"/>
      <c r="D157" s="31"/>
      <c r="E157" s="31"/>
      <c r="F157" s="31"/>
      <c r="G157" s="31"/>
      <c r="H157" s="31"/>
      <c r="I157" s="31"/>
    </row>
    <row r="158" spans="1:9" x14ac:dyDescent="0.2">
      <c r="A158" s="31"/>
      <c r="B158" s="31"/>
      <c r="C158" s="31"/>
      <c r="D158" s="31"/>
      <c r="E158" s="31"/>
      <c r="F158" s="31"/>
      <c r="G158" s="31"/>
      <c r="H158" s="31"/>
      <c r="I158" s="31"/>
    </row>
    <row r="159" spans="1:9" x14ac:dyDescent="0.2">
      <c r="A159" s="31"/>
      <c r="B159" s="31"/>
      <c r="C159" s="31"/>
      <c r="D159" s="31"/>
      <c r="E159" s="31"/>
      <c r="F159" s="31"/>
      <c r="G159" s="31"/>
      <c r="H159" s="31"/>
      <c r="I159" s="31"/>
    </row>
    <row r="160" spans="1:9" x14ac:dyDescent="0.2">
      <c r="A160" s="31"/>
      <c r="B160" s="31"/>
      <c r="C160" s="31"/>
      <c r="D160" s="31"/>
      <c r="E160" s="31"/>
      <c r="F160" s="31"/>
      <c r="G160" s="31"/>
      <c r="H160" s="31"/>
      <c r="I160" s="31"/>
    </row>
  </sheetData>
  <sheetProtection algorithmName="SHA-512" hashValue="m4oCFQtYlChQm3SmMFj46AyF7omJd8j81GVnIwMc4mI3+6PKp9DYyr+fLCz2xjz8DCTf10xukzGHNkt0VLiAyg==" saltValue="+ic7MbXlKhDdq7xYPhLgng==" spinCount="100000" sheet="1" objects="1" scenarios="1"/>
  <mergeCells count="3">
    <mergeCell ref="G6:I6"/>
    <mergeCell ref="A2:I2"/>
    <mergeCell ref="A3:I3"/>
  </mergeCells>
  <pageMargins left="0.70866141732283472" right="0.70866141732283472" top="0.94488188976377963" bottom="0.74803149606299213" header="0.31496062992125984" footer="0.31496062992125984"/>
  <pageSetup paperSize="9" scale="81" orientation="portrait" r:id="rId1"/>
  <headerFooter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04"/>
  <sheetViews>
    <sheetView view="pageLayout" zoomScaleNormal="100" workbookViewId="0"/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5" width="9.28515625" customWidth="1"/>
    <col min="6" max="6" width="10.42578125" customWidth="1"/>
    <col min="7" max="7" width="13.42578125" customWidth="1"/>
    <col min="8" max="9" width="12.42578125" customWidth="1"/>
  </cols>
  <sheetData>
    <row r="1" spans="1:9" x14ac:dyDescent="0.2">
      <c r="A1" s="31"/>
      <c r="B1" s="31"/>
      <c r="C1" s="31"/>
      <c r="D1" s="31"/>
      <c r="E1" s="31"/>
      <c r="F1" s="31"/>
      <c r="G1" s="31"/>
      <c r="H1" s="31"/>
      <c r="I1" s="31"/>
    </row>
    <row r="2" spans="1:9" ht="17.45" customHeight="1" x14ac:dyDescent="0.2">
      <c r="A2" s="36" t="s">
        <v>2105</v>
      </c>
      <c r="B2" s="36"/>
      <c r="C2" s="36"/>
      <c r="D2" s="36"/>
      <c r="E2" s="36"/>
      <c r="F2" s="36"/>
      <c r="G2" s="36"/>
      <c r="H2" s="36"/>
      <c r="I2" s="36"/>
    </row>
    <row r="3" spans="1:9" ht="17.45" customHeight="1" x14ac:dyDescent="0.2">
      <c r="A3" s="35" t="s">
        <v>2116</v>
      </c>
      <c r="B3" s="35"/>
      <c r="C3" s="35"/>
      <c r="D3" s="35"/>
      <c r="E3" s="35"/>
      <c r="F3" s="35"/>
      <c r="G3" s="35"/>
      <c r="H3" s="35"/>
      <c r="I3" s="35"/>
    </row>
    <row r="4" spans="1:9" x14ac:dyDescent="0.2">
      <c r="A4" s="31"/>
      <c r="B4" s="31"/>
      <c r="C4" s="31"/>
      <c r="D4" s="31"/>
      <c r="E4" s="31"/>
      <c r="F4" s="31"/>
      <c r="G4" s="31"/>
      <c r="H4" s="31"/>
      <c r="I4" s="31"/>
    </row>
    <row r="5" spans="1:9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167" t="s">
        <v>6</v>
      </c>
      <c r="H5" s="168"/>
      <c r="I5" s="169"/>
    </row>
    <row r="6" spans="1:9" x14ac:dyDescent="0.2">
      <c r="A6" s="99"/>
      <c r="B6" s="99"/>
      <c r="C6" s="100" t="s">
        <v>2240</v>
      </c>
      <c r="D6" s="101"/>
      <c r="E6" s="99"/>
      <c r="F6" s="99"/>
      <c r="G6" s="99" t="s">
        <v>2104</v>
      </c>
      <c r="H6" s="99" t="s">
        <v>2111</v>
      </c>
      <c r="I6" s="99" t="s">
        <v>2112</v>
      </c>
    </row>
    <row r="7" spans="1:9" x14ac:dyDescent="0.2">
      <c r="A7" s="68"/>
      <c r="B7" s="68"/>
      <c r="C7" s="69" t="s">
        <v>2241</v>
      </c>
      <c r="D7" s="70"/>
      <c r="E7" s="68"/>
      <c r="F7" s="68"/>
      <c r="G7" s="68"/>
      <c r="H7" s="68"/>
      <c r="I7" s="68"/>
    </row>
    <row r="8" spans="1:9" x14ac:dyDescent="0.2">
      <c r="A8" s="68"/>
      <c r="B8" s="68"/>
      <c r="C8" s="69" t="s">
        <v>2031</v>
      </c>
      <c r="D8" s="70"/>
      <c r="E8" s="68"/>
      <c r="F8" s="68"/>
      <c r="G8" s="68"/>
      <c r="H8" s="68"/>
      <c r="I8" s="68"/>
    </row>
    <row r="9" spans="1:9" ht="33.75" x14ac:dyDescent="0.2">
      <c r="A9" s="71">
        <v>1</v>
      </c>
      <c r="B9" s="71" t="s">
        <v>638</v>
      </c>
      <c r="C9" s="82" t="s">
        <v>639</v>
      </c>
      <c r="D9" s="83" t="s">
        <v>469</v>
      </c>
      <c r="E9" s="84">
        <v>1.43</v>
      </c>
      <c r="F9" s="11"/>
      <c r="G9" s="129">
        <f>ROUND(E9*F9,2)</f>
        <v>0</v>
      </c>
      <c r="H9" s="129"/>
      <c r="I9" s="129"/>
    </row>
    <row r="10" spans="1:9" ht="33.75" x14ac:dyDescent="0.2">
      <c r="A10" s="71">
        <v>2</v>
      </c>
      <c r="B10" s="71" t="s">
        <v>640</v>
      </c>
      <c r="C10" s="82" t="s">
        <v>641</v>
      </c>
      <c r="D10" s="83" t="s">
        <v>66</v>
      </c>
      <c r="E10" s="84">
        <v>1962.87</v>
      </c>
      <c r="F10" s="11"/>
      <c r="G10" s="129">
        <f t="shared" ref="G10:G16" si="0">ROUND(E10*F10,2)</f>
        <v>0</v>
      </c>
      <c r="H10" s="129"/>
      <c r="I10" s="129"/>
    </row>
    <row r="11" spans="1:9" ht="33.75" x14ac:dyDescent="0.2">
      <c r="A11" s="71">
        <v>3</v>
      </c>
      <c r="B11" s="71" t="s">
        <v>642</v>
      </c>
      <c r="C11" s="82" t="s">
        <v>643</v>
      </c>
      <c r="D11" s="83" t="s">
        <v>15</v>
      </c>
      <c r="E11" s="84">
        <v>5700</v>
      </c>
      <c r="F11" s="11"/>
      <c r="G11" s="129">
        <f t="shared" si="0"/>
        <v>0</v>
      </c>
      <c r="H11" s="129"/>
      <c r="I11" s="129"/>
    </row>
    <row r="12" spans="1:9" ht="22.5" x14ac:dyDescent="0.2">
      <c r="A12" s="71">
        <v>4</v>
      </c>
      <c r="B12" s="71" t="s">
        <v>352</v>
      </c>
      <c r="C12" s="82" t="s">
        <v>644</v>
      </c>
      <c r="D12" s="83" t="s">
        <v>15</v>
      </c>
      <c r="E12" s="84">
        <v>981.44</v>
      </c>
      <c r="F12" s="11"/>
      <c r="G12" s="129">
        <f t="shared" si="0"/>
        <v>0</v>
      </c>
      <c r="H12" s="129"/>
      <c r="I12" s="129"/>
    </row>
    <row r="13" spans="1:9" ht="22.5" x14ac:dyDescent="0.2">
      <c r="A13" s="71">
        <v>5</v>
      </c>
      <c r="B13" s="71" t="s">
        <v>645</v>
      </c>
      <c r="C13" s="82" t="s">
        <v>646</v>
      </c>
      <c r="D13" s="83" t="s">
        <v>66</v>
      </c>
      <c r="E13" s="84">
        <v>372.87</v>
      </c>
      <c r="F13" s="11"/>
      <c r="G13" s="129">
        <f t="shared" si="0"/>
        <v>0</v>
      </c>
      <c r="H13" s="129"/>
      <c r="I13" s="129"/>
    </row>
    <row r="14" spans="1:9" ht="33.75" x14ac:dyDescent="0.2">
      <c r="A14" s="71">
        <v>6</v>
      </c>
      <c r="B14" s="71" t="s">
        <v>647</v>
      </c>
      <c r="C14" s="82" t="s">
        <v>648</v>
      </c>
      <c r="D14" s="83" t="s">
        <v>66</v>
      </c>
      <c r="E14" s="84">
        <v>1491.86</v>
      </c>
      <c r="F14" s="11"/>
      <c r="G14" s="129">
        <f t="shared" si="0"/>
        <v>0</v>
      </c>
      <c r="H14" s="129"/>
      <c r="I14" s="129"/>
    </row>
    <row r="15" spans="1:9" ht="33.75" x14ac:dyDescent="0.2">
      <c r="A15" s="71">
        <v>7</v>
      </c>
      <c r="B15" s="71" t="s">
        <v>430</v>
      </c>
      <c r="C15" s="82" t="s">
        <v>431</v>
      </c>
      <c r="D15" s="83" t="s">
        <v>66</v>
      </c>
      <c r="E15" s="84">
        <v>471.01</v>
      </c>
      <c r="F15" s="11"/>
      <c r="G15" s="129">
        <f t="shared" si="0"/>
        <v>0</v>
      </c>
      <c r="H15" s="129"/>
      <c r="I15" s="129"/>
    </row>
    <row r="16" spans="1:9" ht="33.75" x14ac:dyDescent="0.2">
      <c r="A16" s="71">
        <v>8</v>
      </c>
      <c r="B16" s="71" t="s">
        <v>199</v>
      </c>
      <c r="C16" s="82" t="s">
        <v>414</v>
      </c>
      <c r="D16" s="83" t="s">
        <v>382</v>
      </c>
      <c r="E16" s="84">
        <v>706.52</v>
      </c>
      <c r="F16" s="11"/>
      <c r="G16" s="129">
        <f>ROUND(E16*F16,2)</f>
        <v>0</v>
      </c>
      <c r="H16" s="129"/>
      <c r="I16" s="129"/>
    </row>
    <row r="17" spans="1:9" x14ac:dyDescent="0.2">
      <c r="A17" s="72"/>
      <c r="B17" s="72"/>
      <c r="C17" s="72" t="s">
        <v>649</v>
      </c>
      <c r="D17" s="72"/>
      <c r="E17" s="72"/>
      <c r="F17" s="72"/>
      <c r="G17" s="95">
        <f>SUM(G9:G16)</f>
        <v>0</v>
      </c>
      <c r="H17" s="95"/>
      <c r="I17" s="95"/>
    </row>
    <row r="18" spans="1:9" x14ac:dyDescent="0.2">
      <c r="A18" s="68"/>
      <c r="B18" s="68"/>
      <c r="C18" s="69" t="s">
        <v>2242</v>
      </c>
      <c r="D18" s="70"/>
      <c r="E18" s="68"/>
      <c r="F18" s="68"/>
      <c r="G18" s="68"/>
      <c r="H18" s="68"/>
      <c r="I18" s="68"/>
    </row>
    <row r="19" spans="1:9" ht="22.5" x14ac:dyDescent="0.2">
      <c r="A19" s="71">
        <v>9</v>
      </c>
      <c r="B19" s="71" t="s">
        <v>650</v>
      </c>
      <c r="C19" s="82" t="s">
        <v>651</v>
      </c>
      <c r="D19" s="83" t="s">
        <v>75</v>
      </c>
      <c r="E19" s="84">
        <v>85</v>
      </c>
      <c r="F19" s="11"/>
      <c r="G19" s="129">
        <f>ROUND(E19*F19,2)</f>
        <v>0</v>
      </c>
      <c r="H19" s="129"/>
      <c r="I19" s="129"/>
    </row>
    <row r="20" spans="1:9" ht="22.5" x14ac:dyDescent="0.2">
      <c r="A20" s="71">
        <v>10</v>
      </c>
      <c r="B20" s="71" t="s">
        <v>652</v>
      </c>
      <c r="C20" s="82" t="s">
        <v>653</v>
      </c>
      <c r="D20" s="83" t="s">
        <v>75</v>
      </c>
      <c r="E20" s="84">
        <v>105</v>
      </c>
      <c r="F20" s="11"/>
      <c r="G20" s="129">
        <f t="shared" ref="G20:G24" si="1">ROUND(E20*F20,2)</f>
        <v>0</v>
      </c>
      <c r="H20" s="129"/>
      <c r="I20" s="129"/>
    </row>
    <row r="21" spans="1:9" ht="22.5" x14ac:dyDescent="0.2">
      <c r="A21" s="71">
        <v>11</v>
      </c>
      <c r="B21" s="71" t="s">
        <v>654</v>
      </c>
      <c r="C21" s="82" t="s">
        <v>655</v>
      </c>
      <c r="D21" s="83" t="s">
        <v>75</v>
      </c>
      <c r="E21" s="84">
        <v>415</v>
      </c>
      <c r="F21" s="11"/>
      <c r="G21" s="129">
        <f t="shared" si="1"/>
        <v>0</v>
      </c>
      <c r="H21" s="129"/>
      <c r="I21" s="129"/>
    </row>
    <row r="22" spans="1:9" ht="33.75" x14ac:dyDescent="0.2">
      <c r="A22" s="71">
        <v>12</v>
      </c>
      <c r="B22" s="71" t="s">
        <v>656</v>
      </c>
      <c r="C22" s="82" t="s">
        <v>657</v>
      </c>
      <c r="D22" s="83" t="s">
        <v>75</v>
      </c>
      <c r="E22" s="84">
        <v>40</v>
      </c>
      <c r="F22" s="11"/>
      <c r="G22" s="129">
        <f t="shared" si="1"/>
        <v>0</v>
      </c>
      <c r="H22" s="129"/>
      <c r="I22" s="129"/>
    </row>
    <row r="23" spans="1:9" ht="33.75" x14ac:dyDescent="0.2">
      <c r="A23" s="71">
        <v>13</v>
      </c>
      <c r="B23" s="71" t="s">
        <v>658</v>
      </c>
      <c r="C23" s="82" t="s">
        <v>659</v>
      </c>
      <c r="D23" s="83" t="s">
        <v>75</v>
      </c>
      <c r="E23" s="84">
        <v>430</v>
      </c>
      <c r="F23" s="11"/>
      <c r="G23" s="129">
        <f t="shared" si="1"/>
        <v>0</v>
      </c>
      <c r="H23" s="129"/>
      <c r="I23" s="129"/>
    </row>
    <row r="24" spans="1:9" ht="33.75" x14ac:dyDescent="0.2">
      <c r="A24" s="71">
        <v>14</v>
      </c>
      <c r="B24" s="71" t="s">
        <v>658</v>
      </c>
      <c r="C24" s="82" t="s">
        <v>660</v>
      </c>
      <c r="D24" s="83" t="s">
        <v>75</v>
      </c>
      <c r="E24" s="84">
        <v>350</v>
      </c>
      <c r="F24" s="11"/>
      <c r="G24" s="129">
        <f>ROUND(E24*F24,2)</f>
        <v>0</v>
      </c>
      <c r="H24" s="129"/>
      <c r="I24" s="129"/>
    </row>
    <row r="25" spans="1:9" x14ac:dyDescent="0.2">
      <c r="A25" s="72"/>
      <c r="B25" s="72"/>
      <c r="C25" s="72" t="s">
        <v>661</v>
      </c>
      <c r="D25" s="72"/>
      <c r="E25" s="72"/>
      <c r="F25" s="72"/>
      <c r="G25" s="95">
        <f>SUM(G19:G24)</f>
        <v>0</v>
      </c>
      <c r="H25" s="95"/>
      <c r="I25" s="95"/>
    </row>
    <row r="26" spans="1:9" x14ac:dyDescent="0.2">
      <c r="A26" s="68"/>
      <c r="B26" s="68"/>
      <c r="C26" s="69" t="s">
        <v>2243</v>
      </c>
      <c r="D26" s="70"/>
      <c r="E26" s="68"/>
      <c r="F26" s="68"/>
      <c r="G26" s="68"/>
      <c r="H26" s="68"/>
      <c r="I26" s="68"/>
    </row>
    <row r="27" spans="1:9" ht="22.5" x14ac:dyDescent="0.2">
      <c r="A27" s="71">
        <v>15</v>
      </c>
      <c r="B27" s="71" t="s">
        <v>662</v>
      </c>
      <c r="C27" s="82" t="s">
        <v>663</v>
      </c>
      <c r="D27" s="83" t="s">
        <v>14</v>
      </c>
      <c r="E27" s="84">
        <v>1</v>
      </c>
      <c r="F27" s="11"/>
      <c r="G27" s="129">
        <f>ROUND(E27*F27,2)</f>
        <v>0</v>
      </c>
      <c r="H27" s="129"/>
      <c r="I27" s="129"/>
    </row>
    <row r="28" spans="1:9" ht="22.5" x14ac:dyDescent="0.2">
      <c r="A28" s="71">
        <v>16</v>
      </c>
      <c r="B28" s="71" t="s">
        <v>662</v>
      </c>
      <c r="C28" s="82" t="s">
        <v>664</v>
      </c>
      <c r="D28" s="83" t="s">
        <v>14</v>
      </c>
      <c r="E28" s="84">
        <v>2</v>
      </c>
      <c r="F28" s="11"/>
      <c r="G28" s="129">
        <f t="shared" ref="G28:G34" si="2">ROUND(E28*F28,2)</f>
        <v>0</v>
      </c>
      <c r="H28" s="129"/>
      <c r="I28" s="129"/>
    </row>
    <row r="29" spans="1:9" ht="33.75" x14ac:dyDescent="0.2">
      <c r="A29" s="71">
        <v>17</v>
      </c>
      <c r="B29" s="71" t="s">
        <v>665</v>
      </c>
      <c r="C29" s="82" t="s">
        <v>666</v>
      </c>
      <c r="D29" s="83" t="s">
        <v>14</v>
      </c>
      <c r="E29" s="84">
        <v>1</v>
      </c>
      <c r="F29" s="11"/>
      <c r="G29" s="129">
        <f t="shared" si="2"/>
        <v>0</v>
      </c>
      <c r="H29" s="129"/>
      <c r="I29" s="129"/>
    </row>
    <row r="30" spans="1:9" ht="33.75" x14ac:dyDescent="0.2">
      <c r="A30" s="71">
        <v>18</v>
      </c>
      <c r="B30" s="71" t="s">
        <v>667</v>
      </c>
      <c r="C30" s="82" t="s">
        <v>668</v>
      </c>
      <c r="D30" s="83" t="s">
        <v>14</v>
      </c>
      <c r="E30" s="84">
        <v>1</v>
      </c>
      <c r="F30" s="11"/>
      <c r="G30" s="129">
        <f t="shared" si="2"/>
        <v>0</v>
      </c>
      <c r="H30" s="129"/>
      <c r="I30" s="129"/>
    </row>
    <row r="31" spans="1:9" ht="33.75" x14ac:dyDescent="0.2">
      <c r="A31" s="71">
        <v>19</v>
      </c>
      <c r="B31" s="71" t="s">
        <v>669</v>
      </c>
      <c r="C31" s="82" t="s">
        <v>670</v>
      </c>
      <c r="D31" s="83" t="s">
        <v>14</v>
      </c>
      <c r="E31" s="84">
        <v>2</v>
      </c>
      <c r="F31" s="11"/>
      <c r="G31" s="129">
        <f t="shared" si="2"/>
        <v>0</v>
      </c>
      <c r="H31" s="129"/>
      <c r="I31" s="129"/>
    </row>
    <row r="32" spans="1:9" ht="33.75" x14ac:dyDescent="0.2">
      <c r="A32" s="71">
        <v>20</v>
      </c>
      <c r="B32" s="71" t="s">
        <v>669</v>
      </c>
      <c r="C32" s="82" t="s">
        <v>671</v>
      </c>
      <c r="D32" s="83" t="s">
        <v>14</v>
      </c>
      <c r="E32" s="84">
        <v>1</v>
      </c>
      <c r="F32" s="11"/>
      <c r="G32" s="129">
        <f t="shared" si="2"/>
        <v>0</v>
      </c>
      <c r="H32" s="129"/>
      <c r="I32" s="129"/>
    </row>
    <row r="33" spans="1:9" ht="33.75" x14ac:dyDescent="0.2">
      <c r="A33" s="71">
        <v>21</v>
      </c>
      <c r="B33" s="71" t="s">
        <v>669</v>
      </c>
      <c r="C33" s="82" t="s">
        <v>672</v>
      </c>
      <c r="D33" s="83" t="s">
        <v>14</v>
      </c>
      <c r="E33" s="84">
        <v>1</v>
      </c>
      <c r="F33" s="11"/>
      <c r="G33" s="129">
        <f t="shared" si="2"/>
        <v>0</v>
      </c>
      <c r="H33" s="129"/>
      <c r="I33" s="129"/>
    </row>
    <row r="34" spans="1:9" ht="33.75" x14ac:dyDescent="0.2">
      <c r="A34" s="71">
        <v>22</v>
      </c>
      <c r="B34" s="71" t="s">
        <v>669</v>
      </c>
      <c r="C34" s="82" t="s">
        <v>673</v>
      </c>
      <c r="D34" s="83" t="s">
        <v>14</v>
      </c>
      <c r="E34" s="84">
        <v>1</v>
      </c>
      <c r="F34" s="11"/>
      <c r="G34" s="129">
        <f t="shared" si="2"/>
        <v>0</v>
      </c>
      <c r="H34" s="129"/>
      <c r="I34" s="129"/>
    </row>
    <row r="35" spans="1:9" x14ac:dyDescent="0.2">
      <c r="A35" s="72"/>
      <c r="B35" s="72"/>
      <c r="C35" s="72" t="s">
        <v>674</v>
      </c>
      <c r="D35" s="72"/>
      <c r="E35" s="72"/>
      <c r="F35" s="72"/>
      <c r="G35" s="95">
        <f>SUM(G27:G34)</f>
        <v>0</v>
      </c>
      <c r="H35" s="95"/>
      <c r="I35" s="95"/>
    </row>
    <row r="36" spans="1:9" x14ac:dyDescent="0.2">
      <c r="A36" s="68"/>
      <c r="B36" s="68"/>
      <c r="C36" s="69" t="s">
        <v>2244</v>
      </c>
      <c r="D36" s="70"/>
      <c r="E36" s="68"/>
      <c r="F36" s="68"/>
      <c r="G36" s="68"/>
      <c r="H36" s="128"/>
      <c r="I36" s="128"/>
    </row>
    <row r="37" spans="1:9" ht="33.75" x14ac:dyDescent="0.2">
      <c r="A37" s="71">
        <v>23</v>
      </c>
      <c r="B37" s="71" t="s">
        <v>675</v>
      </c>
      <c r="C37" s="82" t="s">
        <v>676</v>
      </c>
      <c r="D37" s="83" t="s">
        <v>204</v>
      </c>
      <c r="E37" s="84">
        <v>7</v>
      </c>
      <c r="F37" s="11"/>
      <c r="G37" s="129">
        <f t="shared" ref="G37:G41" si="3">ROUND(E37*F37,2)</f>
        <v>0</v>
      </c>
      <c r="H37" s="55"/>
      <c r="I37" s="55"/>
    </row>
    <row r="38" spans="1:9" ht="33.75" x14ac:dyDescent="0.2">
      <c r="A38" s="71">
        <v>24</v>
      </c>
      <c r="B38" s="71" t="s">
        <v>677</v>
      </c>
      <c r="C38" s="82" t="s">
        <v>678</v>
      </c>
      <c r="D38" s="83" t="s">
        <v>204</v>
      </c>
      <c r="E38" s="84">
        <v>7</v>
      </c>
      <c r="F38" s="11"/>
      <c r="G38" s="129">
        <f t="shared" si="3"/>
        <v>0</v>
      </c>
      <c r="H38" s="55"/>
      <c r="I38" s="55"/>
    </row>
    <row r="39" spans="1:9" ht="33.75" x14ac:dyDescent="0.2">
      <c r="A39" s="71">
        <v>25</v>
      </c>
      <c r="B39" s="71" t="s">
        <v>679</v>
      </c>
      <c r="C39" s="82" t="s">
        <v>680</v>
      </c>
      <c r="D39" s="83" t="s">
        <v>204</v>
      </c>
      <c r="E39" s="84">
        <v>7</v>
      </c>
      <c r="F39" s="11"/>
      <c r="G39" s="129">
        <f t="shared" si="3"/>
        <v>0</v>
      </c>
      <c r="H39" s="55"/>
      <c r="I39" s="55"/>
    </row>
    <row r="40" spans="1:9" ht="33.75" x14ac:dyDescent="0.2">
      <c r="A40" s="71">
        <v>26</v>
      </c>
      <c r="B40" s="71" t="s">
        <v>681</v>
      </c>
      <c r="C40" s="82" t="s">
        <v>682</v>
      </c>
      <c r="D40" s="83" t="s">
        <v>75</v>
      </c>
      <c r="E40" s="84">
        <v>1425</v>
      </c>
      <c r="F40" s="11"/>
      <c r="G40" s="129">
        <f t="shared" si="3"/>
        <v>0</v>
      </c>
      <c r="H40" s="55"/>
      <c r="I40" s="55"/>
    </row>
    <row r="41" spans="1:9" ht="33.75" x14ac:dyDescent="0.2">
      <c r="A41" s="71">
        <v>27</v>
      </c>
      <c r="B41" s="71" t="s">
        <v>683</v>
      </c>
      <c r="C41" s="82" t="s">
        <v>684</v>
      </c>
      <c r="D41" s="83" t="s">
        <v>14</v>
      </c>
      <c r="E41" s="84">
        <v>5</v>
      </c>
      <c r="F41" s="11"/>
      <c r="G41" s="129">
        <f t="shared" si="3"/>
        <v>0</v>
      </c>
      <c r="H41" s="55"/>
      <c r="I41" s="55"/>
    </row>
    <row r="42" spans="1:9" x14ac:dyDescent="0.2">
      <c r="A42" s="72"/>
      <c r="B42" s="72"/>
      <c r="C42" s="72" t="s">
        <v>685</v>
      </c>
      <c r="D42" s="72"/>
      <c r="E42" s="72"/>
      <c r="F42" s="72"/>
      <c r="G42" s="95">
        <f>SUM(G37:G41)</f>
        <v>0</v>
      </c>
      <c r="H42" s="95"/>
      <c r="I42" s="95"/>
    </row>
    <row r="43" spans="1:9" x14ac:dyDescent="0.2">
      <c r="A43" s="72"/>
      <c r="B43" s="72"/>
      <c r="C43" s="114" t="s">
        <v>686</v>
      </c>
      <c r="D43" s="72"/>
      <c r="E43" s="72"/>
      <c r="F43" s="72"/>
      <c r="G43" s="95">
        <f>SUM(G17+G25+G35+G42)</f>
        <v>0</v>
      </c>
      <c r="H43" s="95"/>
      <c r="I43" s="95"/>
    </row>
    <row r="44" spans="1:9" x14ac:dyDescent="0.2">
      <c r="A44" s="68"/>
      <c r="B44" s="68"/>
      <c r="C44" s="69" t="s">
        <v>2245</v>
      </c>
      <c r="D44" s="70"/>
      <c r="E44" s="68"/>
      <c r="F44" s="68"/>
      <c r="G44" s="68"/>
      <c r="H44" s="68"/>
      <c r="I44" s="68"/>
    </row>
    <row r="45" spans="1:9" x14ac:dyDescent="0.2">
      <c r="A45" s="68"/>
      <c r="B45" s="68"/>
      <c r="C45" s="69" t="s">
        <v>2246</v>
      </c>
      <c r="D45" s="70"/>
      <c r="E45" s="68"/>
      <c r="F45" s="68"/>
      <c r="G45" s="68"/>
      <c r="H45" s="68"/>
      <c r="I45" s="68"/>
    </row>
    <row r="46" spans="1:9" ht="33.75" x14ac:dyDescent="0.2">
      <c r="A46" s="71">
        <v>28</v>
      </c>
      <c r="B46" s="71" t="s">
        <v>638</v>
      </c>
      <c r="C46" s="82" t="s">
        <v>639</v>
      </c>
      <c r="D46" s="83" t="s">
        <v>469</v>
      </c>
      <c r="E46" s="84">
        <v>3.12</v>
      </c>
      <c r="F46" s="11"/>
      <c r="G46" s="129">
        <f t="shared" ref="G46:G53" si="4">ROUND(E46*F46,2)</f>
        <v>0</v>
      </c>
      <c r="H46" s="55"/>
      <c r="I46" s="55"/>
    </row>
    <row r="47" spans="1:9" ht="33.75" x14ac:dyDescent="0.2">
      <c r="A47" s="71">
        <v>29</v>
      </c>
      <c r="B47" s="71" t="s">
        <v>640</v>
      </c>
      <c r="C47" s="82" t="s">
        <v>641</v>
      </c>
      <c r="D47" s="83" t="s">
        <v>66</v>
      </c>
      <c r="E47" s="84">
        <v>5235.6000000000004</v>
      </c>
      <c r="F47" s="11"/>
      <c r="G47" s="129">
        <f t="shared" si="4"/>
        <v>0</v>
      </c>
      <c r="H47" s="55"/>
      <c r="I47" s="55"/>
    </row>
    <row r="48" spans="1:9" ht="33.75" x14ac:dyDescent="0.2">
      <c r="A48" s="71">
        <v>30</v>
      </c>
      <c r="B48" s="71" t="s">
        <v>642</v>
      </c>
      <c r="C48" s="82" t="s">
        <v>643</v>
      </c>
      <c r="D48" s="83" t="s">
        <v>15</v>
      </c>
      <c r="E48" s="84">
        <v>12480</v>
      </c>
      <c r="F48" s="11"/>
      <c r="G48" s="129">
        <f t="shared" si="4"/>
        <v>0</v>
      </c>
      <c r="H48" s="55"/>
      <c r="I48" s="55"/>
    </row>
    <row r="49" spans="1:9" ht="22.5" x14ac:dyDescent="0.2">
      <c r="A49" s="71">
        <v>31</v>
      </c>
      <c r="B49" s="71" t="s">
        <v>352</v>
      </c>
      <c r="C49" s="82" t="s">
        <v>644</v>
      </c>
      <c r="D49" s="83" t="s">
        <v>15</v>
      </c>
      <c r="E49" s="84">
        <v>2617.8000000000002</v>
      </c>
      <c r="F49" s="11"/>
      <c r="G49" s="129">
        <f t="shared" si="4"/>
        <v>0</v>
      </c>
      <c r="H49" s="55"/>
      <c r="I49" s="55"/>
    </row>
    <row r="50" spans="1:9" ht="22.5" x14ac:dyDescent="0.2">
      <c r="A50" s="71">
        <v>32</v>
      </c>
      <c r="B50" s="71" t="s">
        <v>645</v>
      </c>
      <c r="C50" s="82" t="s">
        <v>646</v>
      </c>
      <c r="D50" s="83" t="s">
        <v>66</v>
      </c>
      <c r="E50" s="84">
        <v>1271.6600000000001</v>
      </c>
      <c r="F50" s="11"/>
      <c r="G50" s="129">
        <f t="shared" si="4"/>
        <v>0</v>
      </c>
      <c r="H50" s="55"/>
      <c r="I50" s="55"/>
    </row>
    <row r="51" spans="1:9" ht="33.75" x14ac:dyDescent="0.2">
      <c r="A51" s="71">
        <v>33</v>
      </c>
      <c r="B51" s="71" t="s">
        <v>647</v>
      </c>
      <c r="C51" s="82" t="s">
        <v>648</v>
      </c>
      <c r="D51" s="83" t="s">
        <v>66</v>
      </c>
      <c r="E51" s="84">
        <v>3702.16</v>
      </c>
      <c r="F51" s="11"/>
      <c r="G51" s="129">
        <f t="shared" si="4"/>
        <v>0</v>
      </c>
      <c r="H51" s="55"/>
      <c r="I51" s="55"/>
    </row>
    <row r="52" spans="1:9" ht="33.75" x14ac:dyDescent="0.2">
      <c r="A52" s="71">
        <v>34</v>
      </c>
      <c r="B52" s="71" t="s">
        <v>430</v>
      </c>
      <c r="C52" s="82" t="s">
        <v>431</v>
      </c>
      <c r="D52" s="83" t="s">
        <v>66</v>
      </c>
      <c r="E52" s="84">
        <v>1533.44</v>
      </c>
      <c r="F52" s="11"/>
      <c r="G52" s="129">
        <f t="shared" si="4"/>
        <v>0</v>
      </c>
      <c r="H52" s="55"/>
      <c r="I52" s="55"/>
    </row>
    <row r="53" spans="1:9" ht="33.75" x14ac:dyDescent="0.2">
      <c r="A53" s="71">
        <v>35</v>
      </c>
      <c r="B53" s="71" t="s">
        <v>199</v>
      </c>
      <c r="C53" s="82" t="s">
        <v>414</v>
      </c>
      <c r="D53" s="83" t="s">
        <v>382</v>
      </c>
      <c r="E53" s="84">
        <v>2300.16</v>
      </c>
      <c r="F53" s="11"/>
      <c r="G53" s="129">
        <f>ROUND(E53*F53,2)</f>
        <v>0</v>
      </c>
      <c r="H53" s="55"/>
      <c r="I53" s="55"/>
    </row>
    <row r="54" spans="1:9" x14ac:dyDescent="0.2">
      <c r="A54" s="72"/>
      <c r="B54" s="72"/>
      <c r="C54" s="72" t="s">
        <v>649</v>
      </c>
      <c r="D54" s="72"/>
      <c r="E54" s="72"/>
      <c r="F54" s="72"/>
      <c r="G54" s="95">
        <f>SUM(G46:G53)</f>
        <v>0</v>
      </c>
      <c r="H54" s="95"/>
      <c r="I54" s="95"/>
    </row>
    <row r="55" spans="1:9" x14ac:dyDescent="0.2">
      <c r="A55" s="68"/>
      <c r="B55" s="68"/>
      <c r="C55" s="69" t="s">
        <v>2247</v>
      </c>
      <c r="D55" s="70"/>
      <c r="E55" s="68"/>
      <c r="F55" s="68"/>
      <c r="G55" s="68"/>
      <c r="H55" s="68"/>
      <c r="I55" s="68"/>
    </row>
    <row r="56" spans="1:9" ht="33.75" x14ac:dyDescent="0.2">
      <c r="A56" s="71">
        <v>36</v>
      </c>
      <c r="B56" s="71" t="s">
        <v>687</v>
      </c>
      <c r="C56" s="82" t="s">
        <v>688</v>
      </c>
      <c r="D56" s="83" t="s">
        <v>75</v>
      </c>
      <c r="E56" s="84">
        <v>380</v>
      </c>
      <c r="F56" s="11"/>
      <c r="G56" s="129">
        <f>ROUND(E56*F56,2)</f>
        <v>0</v>
      </c>
      <c r="H56" s="55"/>
      <c r="I56" s="55"/>
    </row>
    <row r="57" spans="1:9" ht="33.75" x14ac:dyDescent="0.2">
      <c r="A57" s="71">
        <v>37</v>
      </c>
      <c r="B57" s="71" t="s">
        <v>687</v>
      </c>
      <c r="C57" s="82" t="s">
        <v>689</v>
      </c>
      <c r="D57" s="83" t="s">
        <v>75</v>
      </c>
      <c r="E57" s="84">
        <v>2740</v>
      </c>
      <c r="F57" s="11"/>
      <c r="G57" s="129">
        <f t="shared" ref="G57:G59" si="5">ROUND(E57*F57,2)</f>
        <v>0</v>
      </c>
      <c r="H57" s="55"/>
      <c r="I57" s="55"/>
    </row>
    <row r="58" spans="1:9" ht="33.75" x14ac:dyDescent="0.2">
      <c r="A58" s="71">
        <v>38</v>
      </c>
      <c r="B58" s="71" t="s">
        <v>464</v>
      </c>
      <c r="C58" s="82" t="s">
        <v>690</v>
      </c>
      <c r="D58" s="83" t="s">
        <v>75</v>
      </c>
      <c r="E58" s="84">
        <v>305</v>
      </c>
      <c r="F58" s="11"/>
      <c r="G58" s="129">
        <f t="shared" si="5"/>
        <v>0</v>
      </c>
      <c r="H58" s="55"/>
      <c r="I58" s="55"/>
    </row>
    <row r="59" spans="1:9" ht="33.75" x14ac:dyDescent="0.2">
      <c r="A59" s="71">
        <v>39</v>
      </c>
      <c r="B59" s="71" t="s">
        <v>464</v>
      </c>
      <c r="C59" s="82" t="s">
        <v>691</v>
      </c>
      <c r="D59" s="83" t="s">
        <v>75</v>
      </c>
      <c r="E59" s="84">
        <v>275</v>
      </c>
      <c r="F59" s="11"/>
      <c r="G59" s="129">
        <f>ROUND(E59*F59,2)</f>
        <v>0</v>
      </c>
      <c r="H59" s="55"/>
      <c r="I59" s="55"/>
    </row>
    <row r="60" spans="1:9" x14ac:dyDescent="0.2">
      <c r="A60" s="72"/>
      <c r="B60" s="72"/>
      <c r="C60" s="72" t="s">
        <v>661</v>
      </c>
      <c r="D60" s="72"/>
      <c r="E60" s="72"/>
      <c r="F60" s="72"/>
      <c r="G60" s="95">
        <f>SUM(G56:G59)</f>
        <v>0</v>
      </c>
      <c r="H60" s="95"/>
      <c r="I60" s="95"/>
    </row>
    <row r="61" spans="1:9" x14ac:dyDescent="0.2">
      <c r="A61" s="68"/>
      <c r="B61" s="68"/>
      <c r="C61" s="69" t="s">
        <v>2248</v>
      </c>
      <c r="D61" s="70"/>
      <c r="E61" s="68"/>
      <c r="F61" s="68"/>
      <c r="G61" s="68"/>
      <c r="H61" s="68"/>
      <c r="I61" s="68"/>
    </row>
    <row r="62" spans="1:9" ht="33.75" x14ac:dyDescent="0.2">
      <c r="A62" s="71">
        <v>40</v>
      </c>
      <c r="B62" s="71" t="s">
        <v>692</v>
      </c>
      <c r="C62" s="82" t="s">
        <v>693</v>
      </c>
      <c r="D62" s="83" t="s">
        <v>14</v>
      </c>
      <c r="E62" s="84">
        <v>10</v>
      </c>
      <c r="F62" s="11"/>
      <c r="G62" s="129">
        <f>ROUND(E62*F62,2)</f>
        <v>0</v>
      </c>
      <c r="H62" s="129"/>
      <c r="I62" s="129"/>
    </row>
    <row r="63" spans="1:9" ht="33.75" x14ac:dyDescent="0.2">
      <c r="A63" s="71">
        <v>41</v>
      </c>
      <c r="B63" s="71" t="s">
        <v>694</v>
      </c>
      <c r="C63" s="82" t="s">
        <v>695</v>
      </c>
      <c r="D63" s="83" t="s">
        <v>14</v>
      </c>
      <c r="E63" s="84">
        <v>7</v>
      </c>
      <c r="F63" s="11"/>
      <c r="G63" s="129">
        <f t="shared" ref="G63:G66" si="6">ROUND(E63*F63,2)</f>
        <v>0</v>
      </c>
      <c r="H63" s="129"/>
      <c r="I63" s="129"/>
    </row>
    <row r="64" spans="1:9" ht="33.75" x14ac:dyDescent="0.2">
      <c r="A64" s="71">
        <v>42</v>
      </c>
      <c r="B64" s="71" t="s">
        <v>696</v>
      </c>
      <c r="C64" s="82" t="s">
        <v>697</v>
      </c>
      <c r="D64" s="83" t="s">
        <v>14</v>
      </c>
      <c r="E64" s="84">
        <v>11</v>
      </c>
      <c r="F64" s="11"/>
      <c r="G64" s="129">
        <f>ROUND(E64*F64,2)</f>
        <v>0</v>
      </c>
      <c r="H64" s="129"/>
      <c r="I64" s="129"/>
    </row>
    <row r="65" spans="1:9" ht="33.75" x14ac:dyDescent="0.2">
      <c r="A65" s="71">
        <v>43</v>
      </c>
      <c r="B65" s="71" t="s">
        <v>698</v>
      </c>
      <c r="C65" s="82" t="s">
        <v>699</v>
      </c>
      <c r="D65" s="83" t="s">
        <v>14</v>
      </c>
      <c r="E65" s="84">
        <v>5</v>
      </c>
      <c r="F65" s="11"/>
      <c r="G65" s="129">
        <f>ROUND(E65*F65,2)</f>
        <v>0</v>
      </c>
      <c r="H65" s="129"/>
      <c r="I65" s="129"/>
    </row>
    <row r="66" spans="1:9" ht="33.75" x14ac:dyDescent="0.2">
      <c r="A66" s="71">
        <v>44</v>
      </c>
      <c r="B66" s="71" t="s">
        <v>700</v>
      </c>
      <c r="C66" s="82" t="s">
        <v>701</v>
      </c>
      <c r="D66" s="83" t="s">
        <v>14</v>
      </c>
      <c r="E66" s="84">
        <v>22</v>
      </c>
      <c r="F66" s="11"/>
      <c r="G66" s="129">
        <f>ROUND(E66*F66,2)</f>
        <v>0</v>
      </c>
      <c r="H66" s="129"/>
      <c r="I66" s="129"/>
    </row>
    <row r="67" spans="1:9" x14ac:dyDescent="0.2">
      <c r="A67" s="72"/>
      <c r="B67" s="72"/>
      <c r="C67" s="72" t="s">
        <v>674</v>
      </c>
      <c r="D67" s="72"/>
      <c r="E67" s="72"/>
      <c r="F67" s="72"/>
      <c r="G67" s="95">
        <f>SUM(G62:G66)</f>
        <v>0</v>
      </c>
      <c r="H67" s="95"/>
      <c r="I67" s="95"/>
    </row>
    <row r="68" spans="1:9" x14ac:dyDescent="0.2">
      <c r="A68" s="68"/>
      <c r="B68" s="68"/>
      <c r="C68" s="69" t="s">
        <v>2249</v>
      </c>
      <c r="D68" s="70"/>
      <c r="E68" s="68"/>
      <c r="F68" s="68"/>
      <c r="G68" s="68"/>
      <c r="H68" s="68"/>
      <c r="I68" s="128"/>
    </row>
    <row r="69" spans="1:9" ht="33.75" x14ac:dyDescent="0.2">
      <c r="A69" s="71">
        <v>45</v>
      </c>
      <c r="B69" s="71" t="s">
        <v>702</v>
      </c>
      <c r="C69" s="82" t="s">
        <v>703</v>
      </c>
      <c r="D69" s="83" t="s">
        <v>204</v>
      </c>
      <c r="E69" s="84">
        <v>2</v>
      </c>
      <c r="F69" s="11"/>
      <c r="G69" s="129">
        <f>ROUND(E69*F69,2)</f>
        <v>0</v>
      </c>
      <c r="H69" s="170"/>
      <c r="I69" s="55"/>
    </row>
    <row r="70" spans="1:9" ht="33.75" x14ac:dyDescent="0.2">
      <c r="A70" s="71">
        <v>46</v>
      </c>
      <c r="B70" s="71" t="s">
        <v>704</v>
      </c>
      <c r="C70" s="82" t="s">
        <v>705</v>
      </c>
      <c r="D70" s="83" t="s">
        <v>204</v>
      </c>
      <c r="E70" s="84">
        <v>14</v>
      </c>
      <c r="F70" s="11"/>
      <c r="G70" s="129">
        <f t="shared" ref="G70:G74" si="7">ROUND(E70*F70,2)</f>
        <v>0</v>
      </c>
      <c r="H70" s="170"/>
      <c r="I70" s="55"/>
    </row>
    <row r="71" spans="1:9" ht="33.75" x14ac:dyDescent="0.2">
      <c r="A71" s="71">
        <v>47</v>
      </c>
      <c r="B71" s="71" t="s">
        <v>679</v>
      </c>
      <c r="C71" s="82" t="s">
        <v>680</v>
      </c>
      <c r="D71" s="83" t="s">
        <v>204</v>
      </c>
      <c r="E71" s="84">
        <v>2</v>
      </c>
      <c r="F71" s="11"/>
      <c r="G71" s="129">
        <f t="shared" si="7"/>
        <v>0</v>
      </c>
      <c r="H71" s="170"/>
      <c r="I71" s="55"/>
    </row>
    <row r="72" spans="1:9" ht="33.75" x14ac:dyDescent="0.2">
      <c r="A72" s="71">
        <v>48</v>
      </c>
      <c r="B72" s="71" t="s">
        <v>706</v>
      </c>
      <c r="C72" s="82" t="s">
        <v>707</v>
      </c>
      <c r="D72" s="83" t="s">
        <v>204</v>
      </c>
      <c r="E72" s="84">
        <v>14</v>
      </c>
      <c r="F72" s="11"/>
      <c r="G72" s="129">
        <f t="shared" si="7"/>
        <v>0</v>
      </c>
      <c r="H72" s="170"/>
      <c r="I72" s="55"/>
    </row>
    <row r="73" spans="1:9" ht="33.75" x14ac:dyDescent="0.2">
      <c r="A73" s="71">
        <v>49</v>
      </c>
      <c r="B73" s="71" t="s">
        <v>681</v>
      </c>
      <c r="C73" s="82" t="s">
        <v>682</v>
      </c>
      <c r="D73" s="83" t="s">
        <v>75</v>
      </c>
      <c r="E73" s="84">
        <v>3120</v>
      </c>
      <c r="F73" s="11"/>
      <c r="G73" s="129">
        <f t="shared" si="7"/>
        <v>0</v>
      </c>
      <c r="H73" s="170"/>
      <c r="I73" s="55"/>
    </row>
    <row r="74" spans="1:9" ht="33.75" x14ac:dyDescent="0.2">
      <c r="A74" s="71">
        <v>50</v>
      </c>
      <c r="B74" s="71" t="s">
        <v>683</v>
      </c>
      <c r="C74" s="82" t="s">
        <v>684</v>
      </c>
      <c r="D74" s="83" t="s">
        <v>14</v>
      </c>
      <c r="E74" s="84">
        <v>38</v>
      </c>
      <c r="F74" s="11"/>
      <c r="G74" s="129">
        <f>ROUND(E74*F74,2)</f>
        <v>0</v>
      </c>
      <c r="H74" s="170"/>
      <c r="I74" s="55"/>
    </row>
    <row r="75" spans="1:9" x14ac:dyDescent="0.2">
      <c r="A75" s="72"/>
      <c r="B75" s="72"/>
      <c r="C75" s="72" t="s">
        <v>685</v>
      </c>
      <c r="D75" s="72"/>
      <c r="E75" s="72"/>
      <c r="F75" s="72"/>
      <c r="G75" s="95">
        <f>SUM(G69:G74)</f>
        <v>0</v>
      </c>
      <c r="H75" s="95"/>
      <c r="I75" s="95"/>
    </row>
    <row r="76" spans="1:9" x14ac:dyDescent="0.2">
      <c r="A76" s="72"/>
      <c r="B76" s="72"/>
      <c r="C76" s="114" t="s">
        <v>708</v>
      </c>
      <c r="D76" s="72"/>
      <c r="E76" s="72"/>
      <c r="F76" s="72"/>
      <c r="G76" s="95">
        <f>SUM(G54+G60+G67+G75)</f>
        <v>0</v>
      </c>
      <c r="H76" s="95"/>
      <c r="I76" s="95"/>
    </row>
    <row r="77" spans="1:9" x14ac:dyDescent="0.2">
      <c r="A77" s="68"/>
      <c r="B77" s="68"/>
      <c r="C77" s="69" t="s">
        <v>2250</v>
      </c>
      <c r="D77" s="70"/>
      <c r="E77" s="68"/>
      <c r="F77" s="68"/>
      <c r="G77" s="68"/>
      <c r="H77" s="68"/>
      <c r="I77" s="68"/>
    </row>
    <row r="78" spans="1:9" x14ac:dyDescent="0.2">
      <c r="A78" s="68"/>
      <c r="B78" s="68"/>
      <c r="C78" s="69" t="s">
        <v>2251</v>
      </c>
      <c r="D78" s="70"/>
      <c r="E78" s="68"/>
      <c r="F78" s="68"/>
      <c r="G78" s="68"/>
      <c r="H78" s="68"/>
      <c r="I78" s="68"/>
    </row>
    <row r="79" spans="1:9" ht="33.75" x14ac:dyDescent="0.2">
      <c r="A79" s="71">
        <v>51</v>
      </c>
      <c r="B79" s="71" t="s">
        <v>709</v>
      </c>
      <c r="C79" s="82" t="s">
        <v>710</v>
      </c>
      <c r="D79" s="83" t="s">
        <v>75</v>
      </c>
      <c r="E79" s="84">
        <v>6</v>
      </c>
      <c r="F79" s="11"/>
      <c r="G79" s="129">
        <f>ROUND(E79*F79,2)</f>
        <v>0</v>
      </c>
      <c r="H79" s="129"/>
      <c r="I79" s="129"/>
    </row>
    <row r="80" spans="1:9" ht="33.75" x14ac:dyDescent="0.2">
      <c r="A80" s="71">
        <v>52</v>
      </c>
      <c r="B80" s="71" t="s">
        <v>711</v>
      </c>
      <c r="C80" s="82" t="s">
        <v>712</v>
      </c>
      <c r="D80" s="83" t="s">
        <v>75</v>
      </c>
      <c r="E80" s="84">
        <v>4</v>
      </c>
      <c r="F80" s="11"/>
      <c r="G80" s="129">
        <f t="shared" ref="G80:G84" si="8">ROUND(E80*F80,2)</f>
        <v>0</v>
      </c>
      <c r="H80" s="129"/>
      <c r="I80" s="129"/>
    </row>
    <row r="81" spans="1:9" ht="22.5" x14ac:dyDescent="0.2">
      <c r="A81" s="71">
        <v>53</v>
      </c>
      <c r="B81" s="71" t="s">
        <v>713</v>
      </c>
      <c r="C81" s="82" t="s">
        <v>714</v>
      </c>
      <c r="D81" s="83" t="s">
        <v>75</v>
      </c>
      <c r="E81" s="84">
        <v>5</v>
      </c>
      <c r="F81" s="11"/>
      <c r="G81" s="129">
        <f t="shared" si="8"/>
        <v>0</v>
      </c>
      <c r="H81" s="129"/>
      <c r="I81" s="129"/>
    </row>
    <row r="82" spans="1:9" ht="22.5" x14ac:dyDescent="0.2">
      <c r="A82" s="71">
        <v>54</v>
      </c>
      <c r="B82" s="71" t="s">
        <v>715</v>
      </c>
      <c r="C82" s="82" t="s">
        <v>716</v>
      </c>
      <c r="D82" s="83" t="s">
        <v>75</v>
      </c>
      <c r="E82" s="84">
        <v>5</v>
      </c>
      <c r="F82" s="11"/>
      <c r="G82" s="129">
        <f t="shared" si="8"/>
        <v>0</v>
      </c>
      <c r="H82" s="129"/>
      <c r="I82" s="129"/>
    </row>
    <row r="83" spans="1:9" ht="22.5" x14ac:dyDescent="0.2">
      <c r="A83" s="71">
        <v>55</v>
      </c>
      <c r="B83" s="71" t="s">
        <v>715</v>
      </c>
      <c r="C83" s="82" t="s">
        <v>717</v>
      </c>
      <c r="D83" s="83" t="s">
        <v>75</v>
      </c>
      <c r="E83" s="84">
        <v>10</v>
      </c>
      <c r="F83" s="11"/>
      <c r="G83" s="129">
        <f t="shared" si="8"/>
        <v>0</v>
      </c>
      <c r="H83" s="129"/>
      <c r="I83" s="129"/>
    </row>
    <row r="84" spans="1:9" ht="33.75" x14ac:dyDescent="0.2">
      <c r="A84" s="71">
        <v>56</v>
      </c>
      <c r="B84" s="71" t="s">
        <v>718</v>
      </c>
      <c r="C84" s="82" t="s">
        <v>719</v>
      </c>
      <c r="D84" s="83" t="s">
        <v>75</v>
      </c>
      <c r="E84" s="84">
        <v>3</v>
      </c>
      <c r="F84" s="11"/>
      <c r="G84" s="129">
        <f>ROUND(E84*F84,2)</f>
        <v>0</v>
      </c>
      <c r="H84" s="129"/>
      <c r="I84" s="129"/>
    </row>
    <row r="85" spans="1:9" x14ac:dyDescent="0.2">
      <c r="A85" s="72"/>
      <c r="B85" s="72"/>
      <c r="C85" s="72" t="s">
        <v>661</v>
      </c>
      <c r="D85" s="72"/>
      <c r="E85" s="72"/>
      <c r="F85" s="72"/>
      <c r="G85" s="95">
        <f>SUM(G79:G84)</f>
        <v>0</v>
      </c>
      <c r="H85" s="95"/>
      <c r="I85" s="95"/>
    </row>
    <row r="86" spans="1:9" x14ac:dyDescent="0.2">
      <c r="A86" s="68"/>
      <c r="B86" s="68"/>
      <c r="C86" s="69" t="s">
        <v>2252</v>
      </c>
      <c r="D86" s="70"/>
      <c r="E86" s="68"/>
      <c r="F86" s="68"/>
      <c r="G86" s="68"/>
      <c r="H86" s="68"/>
      <c r="I86" s="68"/>
    </row>
    <row r="87" spans="1:9" ht="33.75" x14ac:dyDescent="0.2">
      <c r="A87" s="71">
        <v>57</v>
      </c>
      <c r="B87" s="71" t="s">
        <v>720</v>
      </c>
      <c r="C87" s="82" t="s">
        <v>721</v>
      </c>
      <c r="D87" s="83" t="s">
        <v>14</v>
      </c>
      <c r="E87" s="84">
        <v>1</v>
      </c>
      <c r="F87" s="11"/>
      <c r="G87" s="129">
        <f>ROUND(E87*F87,2)</f>
        <v>0</v>
      </c>
      <c r="H87" s="129"/>
      <c r="I87" s="129"/>
    </row>
    <row r="88" spans="1:9" ht="33.75" x14ac:dyDescent="0.2">
      <c r="A88" s="71">
        <v>58</v>
      </c>
      <c r="B88" s="71" t="s">
        <v>720</v>
      </c>
      <c r="C88" s="82" t="s">
        <v>722</v>
      </c>
      <c r="D88" s="83" t="s">
        <v>14</v>
      </c>
      <c r="E88" s="84">
        <v>2</v>
      </c>
      <c r="F88" s="11"/>
      <c r="G88" s="129">
        <f t="shared" ref="G88:G93" si="9">ROUND(E88*F88,2)</f>
        <v>0</v>
      </c>
      <c r="H88" s="129"/>
      <c r="I88" s="129"/>
    </row>
    <row r="89" spans="1:9" ht="33.75" x14ac:dyDescent="0.2">
      <c r="A89" s="71">
        <v>59</v>
      </c>
      <c r="B89" s="71" t="s">
        <v>720</v>
      </c>
      <c r="C89" s="82" t="s">
        <v>723</v>
      </c>
      <c r="D89" s="83" t="s">
        <v>14</v>
      </c>
      <c r="E89" s="84">
        <v>2</v>
      </c>
      <c r="F89" s="11"/>
      <c r="G89" s="129">
        <f t="shared" si="9"/>
        <v>0</v>
      </c>
      <c r="H89" s="129"/>
      <c r="I89" s="129"/>
    </row>
    <row r="90" spans="1:9" ht="33.75" x14ac:dyDescent="0.2">
      <c r="A90" s="71">
        <v>60</v>
      </c>
      <c r="B90" s="71" t="s">
        <v>724</v>
      </c>
      <c r="C90" s="82" t="s">
        <v>725</v>
      </c>
      <c r="D90" s="83" t="s">
        <v>14</v>
      </c>
      <c r="E90" s="84">
        <v>3</v>
      </c>
      <c r="F90" s="11"/>
      <c r="G90" s="129">
        <f t="shared" si="9"/>
        <v>0</v>
      </c>
      <c r="H90" s="129"/>
      <c r="I90" s="129"/>
    </row>
    <row r="91" spans="1:9" ht="33.75" x14ac:dyDescent="0.2">
      <c r="A91" s="71">
        <v>61</v>
      </c>
      <c r="B91" s="71" t="s">
        <v>726</v>
      </c>
      <c r="C91" s="82" t="s">
        <v>727</v>
      </c>
      <c r="D91" s="83" t="s">
        <v>204</v>
      </c>
      <c r="E91" s="84">
        <v>1</v>
      </c>
      <c r="F91" s="11"/>
      <c r="G91" s="129">
        <f t="shared" si="9"/>
        <v>0</v>
      </c>
      <c r="H91" s="129"/>
      <c r="I91" s="129"/>
    </row>
    <row r="92" spans="1:9" ht="33.75" x14ac:dyDescent="0.2">
      <c r="A92" s="71">
        <v>62</v>
      </c>
      <c r="B92" s="71" t="s">
        <v>728</v>
      </c>
      <c r="C92" s="82" t="s">
        <v>729</v>
      </c>
      <c r="D92" s="83" t="s">
        <v>204</v>
      </c>
      <c r="E92" s="84">
        <v>1</v>
      </c>
      <c r="F92" s="11"/>
      <c r="G92" s="129">
        <f t="shared" si="9"/>
        <v>0</v>
      </c>
      <c r="H92" s="129"/>
      <c r="I92" s="129"/>
    </row>
    <row r="93" spans="1:9" ht="22.5" x14ac:dyDescent="0.2">
      <c r="A93" s="71">
        <v>63</v>
      </c>
      <c r="B93" s="71" t="s">
        <v>730</v>
      </c>
      <c r="C93" s="82" t="s">
        <v>731</v>
      </c>
      <c r="D93" s="83" t="s">
        <v>14</v>
      </c>
      <c r="E93" s="84">
        <v>1</v>
      </c>
      <c r="F93" s="11"/>
      <c r="G93" s="129">
        <f>ROUND(E93*F93,2)</f>
        <v>0</v>
      </c>
      <c r="H93" s="129"/>
      <c r="I93" s="129"/>
    </row>
    <row r="94" spans="1:9" x14ac:dyDescent="0.2">
      <c r="A94" s="72"/>
      <c r="B94" s="72"/>
      <c r="C94" s="72" t="s">
        <v>674</v>
      </c>
      <c r="D94" s="72"/>
      <c r="E94" s="72"/>
      <c r="F94" s="72"/>
      <c r="G94" s="95">
        <f>SUM(G87:G93)</f>
        <v>0</v>
      </c>
      <c r="H94" s="95"/>
      <c r="I94" s="95"/>
    </row>
    <row r="95" spans="1:9" x14ac:dyDescent="0.2">
      <c r="A95" s="68"/>
      <c r="B95" s="68"/>
      <c r="C95" s="69" t="s">
        <v>2253</v>
      </c>
      <c r="D95" s="70"/>
      <c r="E95" s="68"/>
      <c r="F95" s="68"/>
      <c r="G95" s="68"/>
      <c r="H95" s="68"/>
      <c r="I95" s="68"/>
    </row>
    <row r="96" spans="1:9" ht="33.75" x14ac:dyDescent="0.2">
      <c r="A96" s="71">
        <v>64</v>
      </c>
      <c r="B96" s="71" t="s">
        <v>732</v>
      </c>
      <c r="C96" s="82" t="s">
        <v>733</v>
      </c>
      <c r="D96" s="83" t="s">
        <v>204</v>
      </c>
      <c r="E96" s="84">
        <v>1</v>
      </c>
      <c r="F96" s="11"/>
      <c r="G96" s="129">
        <f>ROUND(E96*F96,2)</f>
        <v>0</v>
      </c>
      <c r="H96" s="129"/>
      <c r="I96" s="129"/>
    </row>
    <row r="97" spans="1:9" ht="33.75" x14ac:dyDescent="0.2">
      <c r="A97" s="71">
        <v>65</v>
      </c>
      <c r="B97" s="71" t="s">
        <v>706</v>
      </c>
      <c r="C97" s="82" t="s">
        <v>734</v>
      </c>
      <c r="D97" s="83" t="s">
        <v>204</v>
      </c>
      <c r="E97" s="84">
        <v>1</v>
      </c>
      <c r="F97" s="11"/>
      <c r="G97" s="129">
        <f t="shared" ref="G97:G98" si="10">ROUND(E97*F97,2)</f>
        <v>0</v>
      </c>
      <c r="H97" s="129"/>
      <c r="I97" s="129"/>
    </row>
    <row r="98" spans="1:9" ht="33.75" x14ac:dyDescent="0.2">
      <c r="A98" s="71">
        <v>66</v>
      </c>
      <c r="B98" s="71" t="s">
        <v>735</v>
      </c>
      <c r="C98" s="82" t="s">
        <v>736</v>
      </c>
      <c r="D98" s="83" t="s">
        <v>14</v>
      </c>
      <c r="E98" s="84">
        <v>2</v>
      </c>
      <c r="F98" s="11"/>
      <c r="G98" s="129">
        <f t="shared" si="10"/>
        <v>0</v>
      </c>
      <c r="H98" s="129"/>
      <c r="I98" s="129"/>
    </row>
    <row r="99" spans="1:9" x14ac:dyDescent="0.2">
      <c r="A99" s="72"/>
      <c r="B99" s="72"/>
      <c r="C99" s="72" t="s">
        <v>685</v>
      </c>
      <c r="D99" s="72"/>
      <c r="E99" s="72"/>
      <c r="F99" s="72"/>
      <c r="G99" s="95">
        <f>SUM(G96:G98)</f>
        <v>0</v>
      </c>
      <c r="H99" s="95"/>
      <c r="I99" s="95"/>
    </row>
    <row r="100" spans="1:9" x14ac:dyDescent="0.2">
      <c r="A100" s="72"/>
      <c r="B100" s="72"/>
      <c r="C100" s="114" t="s">
        <v>737</v>
      </c>
      <c r="D100" s="72"/>
      <c r="E100" s="72"/>
      <c r="F100" s="72"/>
      <c r="G100" s="95">
        <f>SUM(G85+G94+G99)</f>
        <v>0</v>
      </c>
      <c r="H100" s="95"/>
      <c r="I100" s="95"/>
    </row>
    <row r="101" spans="1:9" x14ac:dyDescent="0.2">
      <c r="A101" s="68"/>
      <c r="B101" s="68"/>
      <c r="C101" s="69" t="s">
        <v>2254</v>
      </c>
      <c r="D101" s="70"/>
      <c r="E101" s="68"/>
      <c r="F101" s="68"/>
      <c r="G101" s="68"/>
      <c r="H101" s="68"/>
      <c r="I101" s="68"/>
    </row>
    <row r="102" spans="1:9" x14ac:dyDescent="0.2">
      <c r="A102" s="68"/>
      <c r="B102" s="68"/>
      <c r="C102" s="69" t="s">
        <v>2255</v>
      </c>
      <c r="D102" s="70"/>
      <c r="E102" s="68"/>
      <c r="F102" s="68"/>
      <c r="G102" s="68"/>
      <c r="H102" s="68"/>
      <c r="I102" s="68"/>
    </row>
    <row r="103" spans="1:9" ht="33.75" x14ac:dyDescent="0.2">
      <c r="A103" s="71">
        <v>67</v>
      </c>
      <c r="B103" s="71" t="s">
        <v>638</v>
      </c>
      <c r="C103" s="82" t="s">
        <v>639</v>
      </c>
      <c r="D103" s="83" t="s">
        <v>469</v>
      </c>
      <c r="E103" s="84">
        <v>1.6</v>
      </c>
      <c r="F103" s="11"/>
      <c r="G103" s="129">
        <f t="shared" ref="G103:G110" si="11">ROUND(E103*F103,2)</f>
        <v>0</v>
      </c>
      <c r="H103" s="129"/>
      <c r="I103" s="129"/>
    </row>
    <row r="104" spans="1:9" ht="33.75" x14ac:dyDescent="0.2">
      <c r="A104" s="71">
        <v>68</v>
      </c>
      <c r="B104" s="71" t="s">
        <v>640</v>
      </c>
      <c r="C104" s="82" t="s">
        <v>641</v>
      </c>
      <c r="D104" s="83" t="s">
        <v>66</v>
      </c>
      <c r="E104" s="84">
        <v>2439.3200000000002</v>
      </c>
      <c r="F104" s="11"/>
      <c r="G104" s="129">
        <f t="shared" si="11"/>
        <v>0</v>
      </c>
      <c r="H104" s="129"/>
      <c r="I104" s="129"/>
    </row>
    <row r="105" spans="1:9" ht="33.75" x14ac:dyDescent="0.2">
      <c r="A105" s="71">
        <v>69</v>
      </c>
      <c r="B105" s="71" t="s">
        <v>642</v>
      </c>
      <c r="C105" s="82" t="s">
        <v>643</v>
      </c>
      <c r="D105" s="83" t="s">
        <v>15</v>
      </c>
      <c r="E105" s="84">
        <v>6400</v>
      </c>
      <c r="F105" s="11"/>
      <c r="G105" s="129">
        <f t="shared" si="11"/>
        <v>0</v>
      </c>
      <c r="H105" s="129"/>
      <c r="I105" s="129"/>
    </row>
    <row r="106" spans="1:9" ht="22.5" x14ac:dyDescent="0.2">
      <c r="A106" s="71">
        <v>70</v>
      </c>
      <c r="B106" s="71" t="s">
        <v>352</v>
      </c>
      <c r="C106" s="82" t="s">
        <v>644</v>
      </c>
      <c r="D106" s="83" t="s">
        <v>15</v>
      </c>
      <c r="E106" s="84">
        <v>1219.6600000000001</v>
      </c>
      <c r="F106" s="11"/>
      <c r="G106" s="129">
        <f t="shared" si="11"/>
        <v>0</v>
      </c>
      <c r="H106" s="129"/>
      <c r="I106" s="129"/>
    </row>
    <row r="107" spans="1:9" ht="22.5" x14ac:dyDescent="0.2">
      <c r="A107" s="71">
        <v>71</v>
      </c>
      <c r="B107" s="71" t="s">
        <v>645</v>
      </c>
      <c r="C107" s="82" t="s">
        <v>646</v>
      </c>
      <c r="D107" s="83" t="s">
        <v>66</v>
      </c>
      <c r="E107" s="84">
        <v>531.96</v>
      </c>
      <c r="F107" s="11"/>
      <c r="G107" s="129">
        <f t="shared" si="11"/>
        <v>0</v>
      </c>
      <c r="H107" s="129"/>
      <c r="I107" s="129"/>
    </row>
    <row r="108" spans="1:9" ht="33.75" x14ac:dyDescent="0.2">
      <c r="A108" s="71">
        <v>72</v>
      </c>
      <c r="B108" s="71" t="s">
        <v>647</v>
      </c>
      <c r="C108" s="82" t="s">
        <v>648</v>
      </c>
      <c r="D108" s="83" t="s">
        <v>66</v>
      </c>
      <c r="E108" s="84">
        <v>1785.39</v>
      </c>
      <c r="F108" s="11"/>
      <c r="G108" s="129">
        <f t="shared" si="11"/>
        <v>0</v>
      </c>
      <c r="H108" s="129"/>
      <c r="I108" s="129"/>
    </row>
    <row r="109" spans="1:9" ht="33.75" x14ac:dyDescent="0.2">
      <c r="A109" s="71">
        <v>73</v>
      </c>
      <c r="B109" s="71" t="s">
        <v>430</v>
      </c>
      <c r="C109" s="82" t="s">
        <v>431</v>
      </c>
      <c r="D109" s="83" t="s">
        <v>66</v>
      </c>
      <c r="E109" s="84">
        <v>653.92999999999995</v>
      </c>
      <c r="F109" s="11"/>
      <c r="G109" s="129">
        <f>ROUND(E109*F109,2)</f>
        <v>0</v>
      </c>
      <c r="H109" s="129"/>
      <c r="I109" s="129"/>
    </row>
    <row r="110" spans="1:9" ht="33.75" x14ac:dyDescent="0.2">
      <c r="A110" s="71">
        <v>74</v>
      </c>
      <c r="B110" s="71" t="s">
        <v>199</v>
      </c>
      <c r="C110" s="82" t="s">
        <v>414</v>
      </c>
      <c r="D110" s="83" t="s">
        <v>382</v>
      </c>
      <c r="E110" s="84">
        <v>980.9</v>
      </c>
      <c r="F110" s="11"/>
      <c r="G110" s="129">
        <f>ROUND(E110*F110,2)</f>
        <v>0</v>
      </c>
      <c r="H110" s="129"/>
      <c r="I110" s="129"/>
    </row>
    <row r="111" spans="1:9" x14ac:dyDescent="0.2">
      <c r="A111" s="72"/>
      <c r="B111" s="72"/>
      <c r="C111" s="72" t="s">
        <v>649</v>
      </c>
      <c r="D111" s="72"/>
      <c r="E111" s="72"/>
      <c r="F111" s="72"/>
      <c r="G111" s="95">
        <f>SUM(G103:G110)</f>
        <v>0</v>
      </c>
      <c r="H111" s="95"/>
      <c r="I111" s="95"/>
    </row>
    <row r="112" spans="1:9" x14ac:dyDescent="0.2">
      <c r="A112" s="68"/>
      <c r="B112" s="68"/>
      <c r="C112" s="69" t="s">
        <v>2256</v>
      </c>
      <c r="D112" s="70"/>
      <c r="E112" s="68"/>
      <c r="F112" s="68"/>
      <c r="G112" s="68"/>
      <c r="H112" s="68"/>
      <c r="I112" s="68"/>
    </row>
    <row r="113" spans="1:9" ht="22.5" x14ac:dyDescent="0.2">
      <c r="A113" s="71">
        <v>75</v>
      </c>
      <c r="B113" s="71" t="s">
        <v>738</v>
      </c>
      <c r="C113" s="97" t="s">
        <v>2640</v>
      </c>
      <c r="D113" s="83" t="s">
        <v>75</v>
      </c>
      <c r="E113" s="84">
        <v>70</v>
      </c>
      <c r="F113" s="11"/>
      <c r="G113" s="129">
        <f>ROUND(E113*F113,2)</f>
        <v>0</v>
      </c>
      <c r="H113" s="171"/>
      <c r="I113" s="171"/>
    </row>
    <row r="114" spans="1:9" ht="22.5" x14ac:dyDescent="0.2">
      <c r="A114" s="71">
        <v>76</v>
      </c>
      <c r="B114" s="71" t="s">
        <v>739</v>
      </c>
      <c r="C114" s="97" t="s">
        <v>2641</v>
      </c>
      <c r="D114" s="83" t="s">
        <v>75</v>
      </c>
      <c r="E114" s="84">
        <v>1110</v>
      </c>
      <c r="F114" s="11"/>
      <c r="G114" s="129">
        <f t="shared" ref="G114:G115" si="12">ROUND(E114*F114,2)</f>
        <v>0</v>
      </c>
      <c r="H114" s="57"/>
      <c r="I114" s="57"/>
    </row>
    <row r="115" spans="1:9" ht="33.75" x14ac:dyDescent="0.2">
      <c r="A115" s="71">
        <v>77</v>
      </c>
      <c r="B115" s="71" t="s">
        <v>658</v>
      </c>
      <c r="C115" s="82" t="s">
        <v>740</v>
      </c>
      <c r="D115" s="83" t="s">
        <v>75</v>
      </c>
      <c r="E115" s="84">
        <v>420</v>
      </c>
      <c r="F115" s="11"/>
      <c r="G115" s="129">
        <f>ROUND(E115*F115,2)</f>
        <v>0</v>
      </c>
      <c r="H115" s="55"/>
      <c r="I115" s="55"/>
    </row>
    <row r="116" spans="1:9" x14ac:dyDescent="0.2">
      <c r="A116" s="72"/>
      <c r="B116" s="72"/>
      <c r="C116" s="72" t="s">
        <v>661</v>
      </c>
      <c r="D116" s="72"/>
      <c r="E116" s="72"/>
      <c r="F116" s="72"/>
      <c r="G116" s="95">
        <f>SUM(G113:G115)</f>
        <v>0</v>
      </c>
      <c r="H116" s="95"/>
      <c r="I116" s="95"/>
    </row>
    <row r="117" spans="1:9" x14ac:dyDescent="0.2">
      <c r="A117" s="68"/>
      <c r="B117" s="68"/>
      <c r="C117" s="69" t="s">
        <v>2257</v>
      </c>
      <c r="D117" s="70"/>
      <c r="E117" s="68"/>
      <c r="F117" s="68"/>
      <c r="G117" s="68"/>
      <c r="H117" s="68"/>
      <c r="I117" s="68"/>
    </row>
    <row r="118" spans="1:9" ht="33.75" x14ac:dyDescent="0.2">
      <c r="A118" s="71">
        <v>78</v>
      </c>
      <c r="B118" s="71" t="s">
        <v>741</v>
      </c>
      <c r="C118" s="82" t="s">
        <v>742</v>
      </c>
      <c r="D118" s="83" t="s">
        <v>66</v>
      </c>
      <c r="E118" s="84">
        <v>10.93</v>
      </c>
      <c r="F118" s="11"/>
      <c r="G118" s="129">
        <f>ROUND(E118*F118,2)</f>
        <v>0</v>
      </c>
      <c r="H118" s="129"/>
      <c r="I118" s="129"/>
    </row>
    <row r="119" spans="1:9" ht="33.75" x14ac:dyDescent="0.2">
      <c r="A119" s="71">
        <v>79</v>
      </c>
      <c r="B119" s="71" t="s">
        <v>743</v>
      </c>
      <c r="C119" s="82" t="s">
        <v>744</v>
      </c>
      <c r="D119" s="83" t="s">
        <v>14</v>
      </c>
      <c r="E119" s="84">
        <v>1</v>
      </c>
      <c r="F119" s="11"/>
      <c r="G119" s="129">
        <f t="shared" ref="G119:G129" si="13">ROUND(E119*F119,2)</f>
        <v>0</v>
      </c>
      <c r="H119" s="129"/>
      <c r="I119" s="129"/>
    </row>
    <row r="120" spans="1:9" ht="33.75" x14ac:dyDescent="0.2">
      <c r="A120" s="71">
        <v>80</v>
      </c>
      <c r="B120" s="71" t="s">
        <v>745</v>
      </c>
      <c r="C120" s="82" t="s">
        <v>746</v>
      </c>
      <c r="D120" s="83" t="s">
        <v>14</v>
      </c>
      <c r="E120" s="84">
        <v>23</v>
      </c>
      <c r="F120" s="11"/>
      <c r="G120" s="129">
        <f t="shared" si="13"/>
        <v>0</v>
      </c>
      <c r="H120" s="129"/>
      <c r="I120" s="129"/>
    </row>
    <row r="121" spans="1:9" ht="33.75" x14ac:dyDescent="0.2">
      <c r="A121" s="71">
        <v>81</v>
      </c>
      <c r="B121" s="71" t="s">
        <v>747</v>
      </c>
      <c r="C121" s="82" t="s">
        <v>748</v>
      </c>
      <c r="D121" s="83" t="s">
        <v>14</v>
      </c>
      <c r="E121" s="84">
        <v>9</v>
      </c>
      <c r="F121" s="11"/>
      <c r="G121" s="129">
        <f t="shared" si="13"/>
        <v>0</v>
      </c>
      <c r="H121" s="129"/>
      <c r="I121" s="129"/>
    </row>
    <row r="122" spans="1:9" ht="22.5" x14ac:dyDescent="0.2">
      <c r="A122" s="71">
        <v>82</v>
      </c>
      <c r="B122" s="71" t="s">
        <v>749</v>
      </c>
      <c r="C122" s="82" t="s">
        <v>750</v>
      </c>
      <c r="D122" s="83" t="s">
        <v>14</v>
      </c>
      <c r="E122" s="84">
        <v>3</v>
      </c>
      <c r="F122" s="11"/>
      <c r="G122" s="129">
        <f t="shared" si="13"/>
        <v>0</v>
      </c>
      <c r="H122" s="129"/>
      <c r="I122" s="129"/>
    </row>
    <row r="123" spans="1:9" ht="33.75" x14ac:dyDescent="0.2">
      <c r="A123" s="71">
        <v>83</v>
      </c>
      <c r="B123" s="71" t="s">
        <v>751</v>
      </c>
      <c r="C123" s="82" t="s">
        <v>752</v>
      </c>
      <c r="D123" s="83" t="s">
        <v>14</v>
      </c>
      <c r="E123" s="84">
        <v>1</v>
      </c>
      <c r="F123" s="11"/>
      <c r="G123" s="129">
        <f t="shared" si="13"/>
        <v>0</v>
      </c>
      <c r="H123" s="129"/>
      <c r="I123" s="129"/>
    </row>
    <row r="124" spans="1:9" ht="33.75" x14ac:dyDescent="0.2">
      <c r="A124" s="71">
        <v>84</v>
      </c>
      <c r="B124" s="71" t="s">
        <v>753</v>
      </c>
      <c r="C124" s="82" t="s">
        <v>754</v>
      </c>
      <c r="D124" s="83" t="s">
        <v>14</v>
      </c>
      <c r="E124" s="84">
        <v>1</v>
      </c>
      <c r="F124" s="11"/>
      <c r="G124" s="129">
        <f t="shared" si="13"/>
        <v>0</v>
      </c>
      <c r="H124" s="129"/>
      <c r="I124" s="129"/>
    </row>
    <row r="125" spans="1:9" ht="33.75" x14ac:dyDescent="0.2">
      <c r="A125" s="71">
        <v>85</v>
      </c>
      <c r="B125" s="71" t="s">
        <v>755</v>
      </c>
      <c r="C125" s="82" t="s">
        <v>756</v>
      </c>
      <c r="D125" s="83" t="s">
        <v>14</v>
      </c>
      <c r="E125" s="84">
        <v>4</v>
      </c>
      <c r="F125" s="11"/>
      <c r="G125" s="129">
        <f t="shared" si="13"/>
        <v>0</v>
      </c>
      <c r="H125" s="129"/>
      <c r="I125" s="129"/>
    </row>
    <row r="126" spans="1:9" ht="33.75" x14ac:dyDescent="0.2">
      <c r="A126" s="71">
        <v>86</v>
      </c>
      <c r="B126" s="71" t="s">
        <v>757</v>
      </c>
      <c r="C126" s="82" t="s">
        <v>758</v>
      </c>
      <c r="D126" s="83" t="s">
        <v>14</v>
      </c>
      <c r="E126" s="84">
        <v>2</v>
      </c>
      <c r="F126" s="11"/>
      <c r="G126" s="129">
        <f t="shared" si="13"/>
        <v>0</v>
      </c>
      <c r="H126" s="129"/>
      <c r="I126" s="129"/>
    </row>
    <row r="127" spans="1:9" ht="33.75" x14ac:dyDescent="0.2">
      <c r="A127" s="71">
        <v>87</v>
      </c>
      <c r="B127" s="71" t="s">
        <v>747</v>
      </c>
      <c r="C127" s="82" t="s">
        <v>759</v>
      </c>
      <c r="D127" s="83" t="s">
        <v>14</v>
      </c>
      <c r="E127" s="84">
        <v>1</v>
      </c>
      <c r="F127" s="11"/>
      <c r="G127" s="129">
        <f t="shared" si="13"/>
        <v>0</v>
      </c>
      <c r="H127" s="129"/>
      <c r="I127" s="129"/>
    </row>
    <row r="128" spans="1:9" ht="33.75" x14ac:dyDescent="0.2">
      <c r="A128" s="71">
        <v>88</v>
      </c>
      <c r="B128" s="71" t="s">
        <v>747</v>
      </c>
      <c r="C128" s="82" t="s">
        <v>760</v>
      </c>
      <c r="D128" s="83" t="s">
        <v>14</v>
      </c>
      <c r="E128" s="84">
        <v>1</v>
      </c>
      <c r="F128" s="11"/>
      <c r="G128" s="129">
        <f t="shared" si="13"/>
        <v>0</v>
      </c>
      <c r="H128" s="129"/>
      <c r="I128" s="129"/>
    </row>
    <row r="129" spans="1:9" ht="33.75" x14ac:dyDescent="0.2">
      <c r="A129" s="71">
        <v>89</v>
      </c>
      <c r="B129" s="71" t="s">
        <v>761</v>
      </c>
      <c r="C129" s="82" t="s">
        <v>762</v>
      </c>
      <c r="D129" s="83" t="s">
        <v>204</v>
      </c>
      <c r="E129" s="84">
        <v>1</v>
      </c>
      <c r="F129" s="11"/>
      <c r="G129" s="129">
        <f t="shared" si="13"/>
        <v>0</v>
      </c>
      <c r="H129" s="129"/>
      <c r="I129" s="129"/>
    </row>
    <row r="130" spans="1:9" x14ac:dyDescent="0.2">
      <c r="A130" s="72"/>
      <c r="B130" s="72"/>
      <c r="C130" s="72" t="s">
        <v>674</v>
      </c>
      <c r="D130" s="72"/>
      <c r="E130" s="72"/>
      <c r="F130" s="72"/>
      <c r="G130" s="95">
        <f>SUM(G118:G129)</f>
        <v>0</v>
      </c>
      <c r="H130" s="95"/>
      <c r="I130" s="95"/>
    </row>
    <row r="131" spans="1:9" x14ac:dyDescent="0.2">
      <c r="A131" s="68"/>
      <c r="B131" s="68"/>
      <c r="C131" s="69" t="s">
        <v>2258</v>
      </c>
      <c r="D131" s="70"/>
      <c r="E131" s="68"/>
      <c r="F131" s="68"/>
      <c r="G131" s="68"/>
      <c r="H131" s="68"/>
      <c r="I131" s="68"/>
    </row>
    <row r="132" spans="1:9" ht="33.75" x14ac:dyDescent="0.2">
      <c r="A132" s="71">
        <v>90</v>
      </c>
      <c r="B132" s="71" t="s">
        <v>763</v>
      </c>
      <c r="C132" s="82" t="s">
        <v>764</v>
      </c>
      <c r="D132" s="83" t="s">
        <v>204</v>
      </c>
      <c r="E132" s="84">
        <v>1</v>
      </c>
      <c r="F132" s="11"/>
      <c r="G132" s="129">
        <f t="shared" ref="G132:G135" si="14">ROUND(E132*F132,2)</f>
        <v>0</v>
      </c>
      <c r="H132" s="129"/>
      <c r="I132" s="129"/>
    </row>
    <row r="133" spans="1:9" ht="33.75" x14ac:dyDescent="0.2">
      <c r="A133" s="71">
        <v>91</v>
      </c>
      <c r="B133" s="71" t="s">
        <v>765</v>
      </c>
      <c r="C133" s="82" t="s">
        <v>766</v>
      </c>
      <c r="D133" s="83" t="s">
        <v>204</v>
      </c>
      <c r="E133" s="84">
        <v>6</v>
      </c>
      <c r="F133" s="11"/>
      <c r="G133" s="129">
        <f t="shared" si="14"/>
        <v>0</v>
      </c>
      <c r="H133" s="129"/>
      <c r="I133" s="129"/>
    </row>
    <row r="134" spans="1:9" ht="33.75" x14ac:dyDescent="0.2">
      <c r="A134" s="71">
        <v>92</v>
      </c>
      <c r="B134" s="71" t="s">
        <v>681</v>
      </c>
      <c r="C134" s="82" t="s">
        <v>682</v>
      </c>
      <c r="D134" s="83" t="s">
        <v>75</v>
      </c>
      <c r="E134" s="84">
        <v>1600</v>
      </c>
      <c r="F134" s="11"/>
      <c r="G134" s="129">
        <f t="shared" si="14"/>
        <v>0</v>
      </c>
      <c r="H134" s="129"/>
      <c r="I134" s="129"/>
    </row>
    <row r="135" spans="1:9" ht="33.75" x14ac:dyDescent="0.2">
      <c r="A135" s="71">
        <v>93</v>
      </c>
      <c r="B135" s="71" t="s">
        <v>683</v>
      </c>
      <c r="C135" s="82" t="s">
        <v>684</v>
      </c>
      <c r="D135" s="83" t="s">
        <v>14</v>
      </c>
      <c r="E135" s="84">
        <v>6</v>
      </c>
      <c r="F135" s="11"/>
      <c r="G135" s="129">
        <f t="shared" si="14"/>
        <v>0</v>
      </c>
      <c r="H135" s="129"/>
      <c r="I135" s="129"/>
    </row>
    <row r="136" spans="1:9" x14ac:dyDescent="0.2">
      <c r="A136" s="72"/>
      <c r="B136" s="72"/>
      <c r="C136" s="72" t="s">
        <v>685</v>
      </c>
      <c r="D136" s="72"/>
      <c r="E136" s="72"/>
      <c r="F136" s="72"/>
      <c r="G136" s="95">
        <f>SUM(G132:G135)</f>
        <v>0</v>
      </c>
      <c r="H136" s="95"/>
      <c r="I136" s="95"/>
    </row>
    <row r="137" spans="1:9" x14ac:dyDescent="0.2">
      <c r="A137" s="72"/>
      <c r="B137" s="72"/>
      <c r="C137" s="114" t="s">
        <v>767</v>
      </c>
      <c r="D137" s="72"/>
      <c r="E137" s="72"/>
      <c r="F137" s="72"/>
      <c r="G137" s="95">
        <f>SUM(G111+G116+G130+G136)</f>
        <v>0</v>
      </c>
      <c r="H137" s="95"/>
      <c r="I137" s="95"/>
    </row>
    <row r="138" spans="1:9" x14ac:dyDescent="0.2">
      <c r="A138" s="68"/>
      <c r="B138" s="68"/>
      <c r="C138" s="69" t="s">
        <v>2259</v>
      </c>
      <c r="D138" s="70"/>
      <c r="E138" s="68"/>
      <c r="F138" s="68"/>
      <c r="G138" s="68"/>
      <c r="H138" s="68"/>
      <c r="I138" s="68"/>
    </row>
    <row r="139" spans="1:9" x14ac:dyDescent="0.2">
      <c r="A139" s="68"/>
      <c r="B139" s="68"/>
      <c r="C139" s="69" t="s">
        <v>2260</v>
      </c>
      <c r="D139" s="70"/>
      <c r="E139" s="68"/>
      <c r="F139" s="68"/>
      <c r="G139" s="68"/>
      <c r="H139" s="68"/>
      <c r="I139" s="68"/>
    </row>
    <row r="140" spans="1:9" ht="33.75" x14ac:dyDescent="0.2">
      <c r="A140" s="71">
        <v>94</v>
      </c>
      <c r="B140" s="71" t="s">
        <v>638</v>
      </c>
      <c r="C140" s="82" t="s">
        <v>639</v>
      </c>
      <c r="D140" s="83" t="s">
        <v>469</v>
      </c>
      <c r="E140" s="84">
        <v>4.08</v>
      </c>
      <c r="F140" s="11"/>
      <c r="G140" s="129">
        <f t="shared" ref="G140:G147" si="15">ROUND(E140*F140,2)</f>
        <v>0</v>
      </c>
      <c r="H140" s="129"/>
      <c r="I140" s="129"/>
    </row>
    <row r="141" spans="1:9" ht="33.75" x14ac:dyDescent="0.2">
      <c r="A141" s="71">
        <v>95</v>
      </c>
      <c r="B141" s="71" t="s">
        <v>640</v>
      </c>
      <c r="C141" s="82" t="s">
        <v>641</v>
      </c>
      <c r="D141" s="83" t="s">
        <v>66</v>
      </c>
      <c r="E141" s="84">
        <v>7870.34</v>
      </c>
      <c r="F141" s="11"/>
      <c r="G141" s="129">
        <f t="shared" si="15"/>
        <v>0</v>
      </c>
      <c r="H141" s="129"/>
      <c r="I141" s="129"/>
    </row>
    <row r="142" spans="1:9" ht="33.75" x14ac:dyDescent="0.2">
      <c r="A142" s="71">
        <v>96</v>
      </c>
      <c r="B142" s="71" t="s">
        <v>642</v>
      </c>
      <c r="C142" s="82" t="s">
        <v>643</v>
      </c>
      <c r="D142" s="83" t="s">
        <v>15</v>
      </c>
      <c r="E142" s="84">
        <v>16336</v>
      </c>
      <c r="F142" s="11"/>
      <c r="G142" s="129">
        <f t="shared" si="15"/>
        <v>0</v>
      </c>
      <c r="H142" s="129"/>
      <c r="I142" s="129"/>
    </row>
    <row r="143" spans="1:9" ht="22.5" x14ac:dyDescent="0.2">
      <c r="A143" s="71">
        <v>97</v>
      </c>
      <c r="B143" s="71" t="s">
        <v>352</v>
      </c>
      <c r="C143" s="82" t="s">
        <v>644</v>
      </c>
      <c r="D143" s="83" t="s">
        <v>15</v>
      </c>
      <c r="E143" s="84">
        <v>3935.18</v>
      </c>
      <c r="F143" s="11"/>
      <c r="G143" s="129">
        <f t="shared" si="15"/>
        <v>0</v>
      </c>
      <c r="H143" s="129"/>
      <c r="I143" s="129"/>
    </row>
    <row r="144" spans="1:9" ht="22.5" x14ac:dyDescent="0.2">
      <c r="A144" s="71">
        <v>98</v>
      </c>
      <c r="B144" s="71" t="s">
        <v>645</v>
      </c>
      <c r="C144" s="82" t="s">
        <v>646</v>
      </c>
      <c r="D144" s="83" t="s">
        <v>66</v>
      </c>
      <c r="E144" s="84">
        <v>2227.35</v>
      </c>
      <c r="F144" s="11"/>
      <c r="G144" s="129">
        <f t="shared" si="15"/>
        <v>0</v>
      </c>
      <c r="H144" s="129"/>
      <c r="I144" s="129"/>
    </row>
    <row r="145" spans="1:9" ht="33.75" x14ac:dyDescent="0.2">
      <c r="A145" s="71">
        <v>99</v>
      </c>
      <c r="B145" s="71" t="s">
        <v>647</v>
      </c>
      <c r="C145" s="82" t="s">
        <v>648</v>
      </c>
      <c r="D145" s="83" t="s">
        <v>66</v>
      </c>
      <c r="E145" s="84">
        <v>5249.47</v>
      </c>
      <c r="F145" s="11"/>
      <c r="G145" s="129">
        <f t="shared" si="15"/>
        <v>0</v>
      </c>
      <c r="H145" s="129"/>
      <c r="I145" s="129"/>
    </row>
    <row r="146" spans="1:9" ht="33.75" x14ac:dyDescent="0.2">
      <c r="A146" s="71">
        <v>100</v>
      </c>
      <c r="B146" s="71" t="s">
        <v>430</v>
      </c>
      <c r="C146" s="82" t="s">
        <v>431</v>
      </c>
      <c r="D146" s="83" t="s">
        <v>66</v>
      </c>
      <c r="E146" s="84">
        <v>2620.87</v>
      </c>
      <c r="F146" s="11"/>
      <c r="G146" s="129">
        <f t="shared" si="15"/>
        <v>0</v>
      </c>
      <c r="H146" s="129"/>
      <c r="I146" s="129"/>
    </row>
    <row r="147" spans="1:9" ht="33.75" x14ac:dyDescent="0.2">
      <c r="A147" s="71">
        <v>101</v>
      </c>
      <c r="B147" s="71" t="s">
        <v>199</v>
      </c>
      <c r="C147" s="82" t="s">
        <v>414</v>
      </c>
      <c r="D147" s="83" t="s">
        <v>382</v>
      </c>
      <c r="E147" s="84">
        <v>3931.31</v>
      </c>
      <c r="F147" s="11"/>
      <c r="G147" s="129">
        <f>ROUND(E147*F147,2)</f>
        <v>0</v>
      </c>
      <c r="H147" s="129"/>
      <c r="I147" s="129"/>
    </row>
    <row r="148" spans="1:9" x14ac:dyDescent="0.2">
      <c r="A148" s="72"/>
      <c r="B148" s="72"/>
      <c r="C148" s="72" t="s">
        <v>649</v>
      </c>
      <c r="D148" s="72"/>
      <c r="E148" s="72"/>
      <c r="F148" s="72"/>
      <c r="G148" s="95">
        <f>SUM(G140:G147)</f>
        <v>0</v>
      </c>
      <c r="H148" s="95"/>
      <c r="I148" s="95"/>
    </row>
    <row r="149" spans="1:9" x14ac:dyDescent="0.2">
      <c r="A149" s="68"/>
      <c r="B149" s="68"/>
      <c r="C149" s="69" t="s">
        <v>2261</v>
      </c>
      <c r="D149" s="70"/>
      <c r="E149" s="68"/>
      <c r="F149" s="68"/>
      <c r="G149" s="68"/>
      <c r="H149" s="68"/>
      <c r="I149" s="68"/>
    </row>
    <row r="150" spans="1:9" ht="33.75" x14ac:dyDescent="0.2">
      <c r="A150" s="71">
        <v>102</v>
      </c>
      <c r="B150" s="71" t="s">
        <v>768</v>
      </c>
      <c r="C150" s="97" t="s">
        <v>2631</v>
      </c>
      <c r="D150" s="83" t="s">
        <v>75</v>
      </c>
      <c r="E150" s="84">
        <v>40</v>
      </c>
      <c r="F150" s="11"/>
      <c r="G150" s="129">
        <f>ROUND(E150*F150,2)</f>
        <v>0</v>
      </c>
      <c r="H150" s="129"/>
      <c r="I150" s="129"/>
    </row>
    <row r="151" spans="1:9" ht="33.75" x14ac:dyDescent="0.2">
      <c r="A151" s="71">
        <v>103</v>
      </c>
      <c r="B151" s="71" t="s">
        <v>769</v>
      </c>
      <c r="C151" s="97" t="s">
        <v>2632</v>
      </c>
      <c r="D151" s="83" t="s">
        <v>75</v>
      </c>
      <c r="E151" s="84">
        <v>110</v>
      </c>
      <c r="F151" s="11"/>
      <c r="G151" s="129">
        <f t="shared" ref="G151:G169" si="16">ROUND(E151*F151,2)</f>
        <v>0</v>
      </c>
      <c r="H151" s="129"/>
      <c r="I151" s="129"/>
    </row>
    <row r="152" spans="1:9" ht="33.75" x14ac:dyDescent="0.2">
      <c r="A152" s="71">
        <v>104</v>
      </c>
      <c r="B152" s="71" t="s">
        <v>770</v>
      </c>
      <c r="C152" s="97" t="s">
        <v>2633</v>
      </c>
      <c r="D152" s="83" t="s">
        <v>75</v>
      </c>
      <c r="E152" s="84">
        <v>500</v>
      </c>
      <c r="F152" s="11"/>
      <c r="G152" s="129">
        <f t="shared" si="16"/>
        <v>0</v>
      </c>
      <c r="H152" s="129"/>
      <c r="I152" s="129"/>
    </row>
    <row r="153" spans="1:9" ht="33.75" x14ac:dyDescent="0.2">
      <c r="A153" s="71">
        <v>105</v>
      </c>
      <c r="B153" s="71" t="s">
        <v>772</v>
      </c>
      <c r="C153" s="97" t="s">
        <v>2634</v>
      </c>
      <c r="D153" s="83" t="s">
        <v>75</v>
      </c>
      <c r="E153" s="84">
        <v>760</v>
      </c>
      <c r="F153" s="11"/>
      <c r="G153" s="129">
        <f t="shared" si="16"/>
        <v>0</v>
      </c>
      <c r="H153" s="129"/>
      <c r="I153" s="129"/>
    </row>
    <row r="154" spans="1:9" ht="33.75" x14ac:dyDescent="0.2">
      <c r="A154" s="71">
        <v>106</v>
      </c>
      <c r="B154" s="71" t="s">
        <v>773</v>
      </c>
      <c r="C154" s="97" t="s">
        <v>2635</v>
      </c>
      <c r="D154" s="83" t="s">
        <v>75</v>
      </c>
      <c r="E154" s="84">
        <v>375</v>
      </c>
      <c r="F154" s="11"/>
      <c r="G154" s="129">
        <f t="shared" si="16"/>
        <v>0</v>
      </c>
      <c r="H154" s="129"/>
      <c r="I154" s="129"/>
    </row>
    <row r="155" spans="1:9" ht="33.75" x14ac:dyDescent="0.2">
      <c r="A155" s="71">
        <v>107</v>
      </c>
      <c r="B155" s="71" t="s">
        <v>774</v>
      </c>
      <c r="C155" s="97" t="s">
        <v>2636</v>
      </c>
      <c r="D155" s="83" t="s">
        <v>75</v>
      </c>
      <c r="E155" s="84">
        <v>735</v>
      </c>
      <c r="F155" s="11"/>
      <c r="G155" s="129">
        <f t="shared" si="16"/>
        <v>0</v>
      </c>
      <c r="H155" s="129"/>
      <c r="I155" s="129"/>
    </row>
    <row r="156" spans="1:9" ht="33.75" x14ac:dyDescent="0.2">
      <c r="A156" s="71">
        <v>108</v>
      </c>
      <c r="B156" s="71" t="s">
        <v>775</v>
      </c>
      <c r="C156" s="97" t="s">
        <v>2637</v>
      </c>
      <c r="D156" s="83" t="s">
        <v>75</v>
      </c>
      <c r="E156" s="84">
        <v>155</v>
      </c>
      <c r="F156" s="11"/>
      <c r="G156" s="129">
        <f t="shared" si="16"/>
        <v>0</v>
      </c>
      <c r="H156" s="129"/>
      <c r="I156" s="129"/>
    </row>
    <row r="157" spans="1:9" ht="33.75" x14ac:dyDescent="0.2">
      <c r="A157" s="71">
        <v>109</v>
      </c>
      <c r="B157" s="71" t="s">
        <v>776</v>
      </c>
      <c r="C157" s="97" t="s">
        <v>2638</v>
      </c>
      <c r="D157" s="83" t="s">
        <v>75</v>
      </c>
      <c r="E157" s="84">
        <v>140</v>
      </c>
      <c r="F157" s="11"/>
      <c r="G157" s="129">
        <f t="shared" si="16"/>
        <v>0</v>
      </c>
      <c r="H157" s="129"/>
      <c r="I157" s="129"/>
    </row>
    <row r="158" spans="1:9" ht="33.75" x14ac:dyDescent="0.2">
      <c r="A158" s="71">
        <v>110</v>
      </c>
      <c r="B158" s="71" t="s">
        <v>776</v>
      </c>
      <c r="C158" s="97" t="s">
        <v>2639</v>
      </c>
      <c r="D158" s="83" t="s">
        <v>75</v>
      </c>
      <c r="E158" s="84">
        <v>500</v>
      </c>
      <c r="F158" s="11"/>
      <c r="G158" s="129">
        <f t="shared" si="16"/>
        <v>0</v>
      </c>
      <c r="H158" s="129"/>
      <c r="I158" s="129"/>
    </row>
    <row r="159" spans="1:9" ht="33.75" x14ac:dyDescent="0.2">
      <c r="A159" s="71">
        <v>111</v>
      </c>
      <c r="B159" s="71" t="s">
        <v>658</v>
      </c>
      <c r="C159" s="82" t="s">
        <v>740</v>
      </c>
      <c r="D159" s="83" t="s">
        <v>75</v>
      </c>
      <c r="E159" s="84">
        <v>32</v>
      </c>
      <c r="F159" s="11"/>
      <c r="G159" s="129">
        <f t="shared" si="16"/>
        <v>0</v>
      </c>
      <c r="H159" s="129"/>
      <c r="I159" s="129"/>
    </row>
    <row r="160" spans="1:9" ht="33.75" x14ac:dyDescent="0.2">
      <c r="A160" s="71">
        <v>112</v>
      </c>
      <c r="B160" s="71" t="s">
        <v>687</v>
      </c>
      <c r="C160" s="82" t="s">
        <v>777</v>
      </c>
      <c r="D160" s="83" t="s">
        <v>75</v>
      </c>
      <c r="E160" s="84">
        <v>110</v>
      </c>
      <c r="F160" s="11"/>
      <c r="G160" s="129">
        <f t="shared" si="16"/>
        <v>0</v>
      </c>
      <c r="H160" s="129"/>
      <c r="I160" s="129"/>
    </row>
    <row r="161" spans="1:9" ht="33.75" x14ac:dyDescent="0.2">
      <c r="A161" s="71">
        <v>113</v>
      </c>
      <c r="B161" s="71" t="s">
        <v>687</v>
      </c>
      <c r="C161" s="82" t="s">
        <v>778</v>
      </c>
      <c r="D161" s="83" t="s">
        <v>75</v>
      </c>
      <c r="E161" s="84">
        <v>514</v>
      </c>
      <c r="F161" s="11"/>
      <c r="G161" s="129">
        <f t="shared" si="16"/>
        <v>0</v>
      </c>
      <c r="H161" s="129"/>
      <c r="I161" s="129"/>
    </row>
    <row r="162" spans="1:9" ht="22.5" x14ac:dyDescent="0.2">
      <c r="A162" s="71">
        <v>114</v>
      </c>
      <c r="B162" s="71" t="s">
        <v>779</v>
      </c>
      <c r="C162" s="82" t="s">
        <v>780</v>
      </c>
      <c r="D162" s="83" t="s">
        <v>75</v>
      </c>
      <c r="E162" s="84">
        <v>48</v>
      </c>
      <c r="F162" s="11"/>
      <c r="G162" s="129">
        <f t="shared" si="16"/>
        <v>0</v>
      </c>
      <c r="H162" s="129"/>
      <c r="I162" s="129"/>
    </row>
    <row r="163" spans="1:9" ht="22.5" x14ac:dyDescent="0.2">
      <c r="A163" s="71">
        <v>115</v>
      </c>
      <c r="B163" s="71" t="s">
        <v>781</v>
      </c>
      <c r="C163" s="82" t="s">
        <v>782</v>
      </c>
      <c r="D163" s="83" t="s">
        <v>75</v>
      </c>
      <c r="E163" s="84">
        <v>24</v>
      </c>
      <c r="F163" s="11"/>
      <c r="G163" s="129">
        <f t="shared" si="16"/>
        <v>0</v>
      </c>
      <c r="H163" s="129"/>
      <c r="I163" s="129"/>
    </row>
    <row r="164" spans="1:9" ht="22.5" x14ac:dyDescent="0.2">
      <c r="A164" s="71">
        <v>116</v>
      </c>
      <c r="B164" s="71" t="s">
        <v>781</v>
      </c>
      <c r="C164" s="82" t="s">
        <v>783</v>
      </c>
      <c r="D164" s="83" t="s">
        <v>75</v>
      </c>
      <c r="E164" s="84">
        <v>25</v>
      </c>
      <c r="F164" s="11"/>
      <c r="G164" s="129">
        <f t="shared" si="16"/>
        <v>0</v>
      </c>
      <c r="H164" s="129"/>
      <c r="I164" s="129"/>
    </row>
    <row r="165" spans="1:9" ht="33.75" x14ac:dyDescent="0.2">
      <c r="A165" s="71">
        <v>117</v>
      </c>
      <c r="B165" s="71" t="s">
        <v>774</v>
      </c>
      <c r="C165" s="82" t="s">
        <v>784</v>
      </c>
      <c r="D165" s="83" t="s">
        <v>75</v>
      </c>
      <c r="E165" s="84">
        <v>16</v>
      </c>
      <c r="F165" s="11"/>
      <c r="G165" s="129">
        <f t="shared" si="16"/>
        <v>0</v>
      </c>
      <c r="H165" s="129"/>
      <c r="I165" s="129"/>
    </row>
    <row r="166" spans="1:9" ht="33.75" x14ac:dyDescent="0.2">
      <c r="A166" s="71">
        <v>118</v>
      </c>
      <c r="B166" s="71" t="s">
        <v>464</v>
      </c>
      <c r="C166" s="82" t="s">
        <v>785</v>
      </c>
      <c r="D166" s="83" t="s">
        <v>75</v>
      </c>
      <c r="E166" s="84">
        <v>10</v>
      </c>
      <c r="F166" s="11"/>
      <c r="G166" s="129">
        <f t="shared" si="16"/>
        <v>0</v>
      </c>
      <c r="H166" s="129"/>
      <c r="I166" s="129"/>
    </row>
    <row r="167" spans="1:9" ht="33.75" x14ac:dyDescent="0.2">
      <c r="A167" s="71">
        <v>119</v>
      </c>
      <c r="B167" s="71" t="s">
        <v>464</v>
      </c>
      <c r="C167" s="82" t="s">
        <v>786</v>
      </c>
      <c r="D167" s="83" t="s">
        <v>75</v>
      </c>
      <c r="E167" s="84">
        <v>145</v>
      </c>
      <c r="F167" s="11"/>
      <c r="G167" s="129">
        <f t="shared" si="16"/>
        <v>0</v>
      </c>
      <c r="H167" s="129"/>
      <c r="I167" s="129"/>
    </row>
    <row r="168" spans="1:9" ht="33.75" x14ac:dyDescent="0.2">
      <c r="A168" s="71">
        <v>120</v>
      </c>
      <c r="B168" s="71" t="s">
        <v>464</v>
      </c>
      <c r="C168" s="82" t="s">
        <v>691</v>
      </c>
      <c r="D168" s="83" t="s">
        <v>75</v>
      </c>
      <c r="E168" s="84">
        <v>25</v>
      </c>
      <c r="F168" s="11"/>
      <c r="G168" s="129">
        <f t="shared" si="16"/>
        <v>0</v>
      </c>
      <c r="H168" s="129"/>
      <c r="I168" s="129"/>
    </row>
    <row r="169" spans="1:9" ht="33.75" x14ac:dyDescent="0.2">
      <c r="A169" s="71">
        <v>121</v>
      </c>
      <c r="B169" s="71" t="s">
        <v>464</v>
      </c>
      <c r="C169" s="82" t="s">
        <v>787</v>
      </c>
      <c r="D169" s="83" t="s">
        <v>75</v>
      </c>
      <c r="E169" s="84">
        <v>18</v>
      </c>
      <c r="F169" s="11"/>
      <c r="G169" s="129">
        <f>ROUND(E169*F169,2)</f>
        <v>0</v>
      </c>
      <c r="H169" s="129"/>
      <c r="I169" s="129"/>
    </row>
    <row r="170" spans="1:9" x14ac:dyDescent="0.2">
      <c r="A170" s="72"/>
      <c r="B170" s="72"/>
      <c r="C170" s="72" t="s">
        <v>661</v>
      </c>
      <c r="D170" s="72"/>
      <c r="E170" s="72"/>
      <c r="F170" s="72"/>
      <c r="G170" s="95">
        <f>SUM(G150:G169)</f>
        <v>0</v>
      </c>
      <c r="H170" s="95"/>
      <c r="I170" s="95"/>
    </row>
    <row r="171" spans="1:9" x14ac:dyDescent="0.2">
      <c r="A171" s="68"/>
      <c r="B171" s="68"/>
      <c r="C171" s="69" t="s">
        <v>2262</v>
      </c>
      <c r="D171" s="70"/>
      <c r="E171" s="68"/>
      <c r="F171" s="68"/>
      <c r="G171" s="68"/>
      <c r="H171" s="128"/>
      <c r="I171" s="128"/>
    </row>
    <row r="172" spans="1:9" ht="33.75" x14ac:dyDescent="0.2">
      <c r="A172" s="71">
        <v>122</v>
      </c>
      <c r="B172" s="71" t="s">
        <v>741</v>
      </c>
      <c r="C172" s="82" t="s">
        <v>742</v>
      </c>
      <c r="D172" s="83" t="s">
        <v>66</v>
      </c>
      <c r="E172" s="84">
        <v>30.36</v>
      </c>
      <c r="F172" s="11"/>
      <c r="G172" s="129">
        <f>ROUND(E172*F172,2)</f>
        <v>0</v>
      </c>
      <c r="H172" s="55"/>
      <c r="I172" s="55"/>
    </row>
    <row r="173" spans="1:9" ht="33.75" x14ac:dyDescent="0.2">
      <c r="A173" s="71">
        <v>123</v>
      </c>
      <c r="B173" s="71" t="s">
        <v>743</v>
      </c>
      <c r="C173" s="82" t="s">
        <v>744</v>
      </c>
      <c r="D173" s="83" t="s">
        <v>14</v>
      </c>
      <c r="E173" s="84">
        <v>35</v>
      </c>
      <c r="F173" s="11"/>
      <c r="G173" s="129">
        <f t="shared" ref="G173:G190" si="17">ROUND(E173*F173,2)</f>
        <v>0</v>
      </c>
      <c r="H173" s="55"/>
      <c r="I173" s="55"/>
    </row>
    <row r="174" spans="1:9" ht="33.75" x14ac:dyDescent="0.2">
      <c r="A174" s="71">
        <v>124</v>
      </c>
      <c r="B174" s="71" t="s">
        <v>745</v>
      </c>
      <c r="C174" s="82" t="s">
        <v>746</v>
      </c>
      <c r="D174" s="83" t="s">
        <v>14</v>
      </c>
      <c r="E174" s="84">
        <v>35</v>
      </c>
      <c r="F174" s="11"/>
      <c r="G174" s="129">
        <f t="shared" si="17"/>
        <v>0</v>
      </c>
      <c r="H174" s="55"/>
      <c r="I174" s="55"/>
    </row>
    <row r="175" spans="1:9" ht="33.75" x14ac:dyDescent="0.2">
      <c r="A175" s="71">
        <v>125</v>
      </c>
      <c r="B175" s="71" t="s">
        <v>747</v>
      </c>
      <c r="C175" s="82" t="s">
        <v>748</v>
      </c>
      <c r="D175" s="83" t="s">
        <v>14</v>
      </c>
      <c r="E175" s="84">
        <v>29</v>
      </c>
      <c r="F175" s="11"/>
      <c r="G175" s="129">
        <f t="shared" si="17"/>
        <v>0</v>
      </c>
      <c r="H175" s="55"/>
      <c r="I175" s="55"/>
    </row>
    <row r="176" spans="1:9" ht="33.75" x14ac:dyDescent="0.2">
      <c r="A176" s="71">
        <v>126</v>
      </c>
      <c r="B176" s="71" t="s">
        <v>751</v>
      </c>
      <c r="C176" s="177" t="s">
        <v>752</v>
      </c>
      <c r="D176" s="178" t="s">
        <v>14</v>
      </c>
      <c r="E176" s="179">
        <v>21</v>
      </c>
      <c r="F176" s="23"/>
      <c r="G176" s="129">
        <f t="shared" si="17"/>
        <v>0</v>
      </c>
      <c r="H176" s="172"/>
      <c r="I176" s="172"/>
    </row>
    <row r="177" spans="1:9" ht="33.75" x14ac:dyDescent="0.2">
      <c r="A177" s="71">
        <v>127</v>
      </c>
      <c r="B177" s="71" t="s">
        <v>788</v>
      </c>
      <c r="C177" s="177" t="s">
        <v>2574</v>
      </c>
      <c r="D177" s="178" t="s">
        <v>75</v>
      </c>
      <c r="E177" s="179">
        <f>804+264+264</f>
        <v>1332</v>
      </c>
      <c r="F177" s="23"/>
      <c r="G177" s="129">
        <f t="shared" si="17"/>
        <v>0</v>
      </c>
      <c r="H177" s="173">
        <f>264*F177</f>
        <v>0</v>
      </c>
      <c r="I177" s="173">
        <f>264*F177</f>
        <v>0</v>
      </c>
    </row>
    <row r="178" spans="1:9" ht="33.75" x14ac:dyDescent="0.2">
      <c r="A178" s="71">
        <v>128</v>
      </c>
      <c r="B178" s="71" t="s">
        <v>788</v>
      </c>
      <c r="C178" s="177" t="s">
        <v>2375</v>
      </c>
      <c r="D178" s="178" t="s">
        <v>75</v>
      </c>
      <c r="E178" s="179">
        <v>40.5</v>
      </c>
      <c r="F178" s="23"/>
      <c r="G178" s="129">
        <f t="shared" si="17"/>
        <v>0</v>
      </c>
      <c r="H178" s="172"/>
      <c r="I178" s="172"/>
    </row>
    <row r="179" spans="1:9" ht="33.75" x14ac:dyDescent="0.2">
      <c r="A179" s="71">
        <v>129</v>
      </c>
      <c r="B179" s="71" t="s">
        <v>788</v>
      </c>
      <c r="C179" s="177" t="s">
        <v>2376</v>
      </c>
      <c r="D179" s="178" t="s">
        <v>75</v>
      </c>
      <c r="E179" s="179">
        <v>225.7</v>
      </c>
      <c r="F179" s="23"/>
      <c r="G179" s="129">
        <f t="shared" si="17"/>
        <v>0</v>
      </c>
      <c r="H179" s="172"/>
      <c r="I179" s="172"/>
    </row>
    <row r="180" spans="1:9" ht="33.75" x14ac:dyDescent="0.2">
      <c r="A180" s="71">
        <v>130</v>
      </c>
      <c r="B180" s="71" t="s">
        <v>788</v>
      </c>
      <c r="C180" s="82" t="s">
        <v>2377</v>
      </c>
      <c r="D180" s="83" t="s">
        <v>75</v>
      </c>
      <c r="E180" s="84">
        <v>18</v>
      </c>
      <c r="F180" s="11"/>
      <c r="G180" s="129">
        <f t="shared" si="17"/>
        <v>0</v>
      </c>
      <c r="H180" s="55"/>
      <c r="I180" s="55"/>
    </row>
    <row r="181" spans="1:9" ht="33.75" x14ac:dyDescent="0.2">
      <c r="A181" s="71">
        <v>131</v>
      </c>
      <c r="B181" s="71" t="s">
        <v>789</v>
      </c>
      <c r="C181" s="82" t="s">
        <v>790</v>
      </c>
      <c r="D181" s="83" t="s">
        <v>204</v>
      </c>
      <c r="E181" s="84">
        <v>1</v>
      </c>
      <c r="F181" s="11"/>
      <c r="G181" s="129">
        <f t="shared" si="17"/>
        <v>0</v>
      </c>
      <c r="H181" s="55"/>
      <c r="I181" s="55"/>
    </row>
    <row r="182" spans="1:9" ht="33.75" x14ac:dyDescent="0.2">
      <c r="A182" s="71">
        <v>132</v>
      </c>
      <c r="B182" s="71" t="s">
        <v>791</v>
      </c>
      <c r="C182" s="82" t="s">
        <v>792</v>
      </c>
      <c r="D182" s="83" t="s">
        <v>75</v>
      </c>
      <c r="E182" s="84">
        <v>10</v>
      </c>
      <c r="F182" s="11"/>
      <c r="G182" s="129">
        <f t="shared" si="17"/>
        <v>0</v>
      </c>
      <c r="H182" s="55"/>
      <c r="I182" s="55"/>
    </row>
    <row r="183" spans="1:9" ht="33.75" x14ac:dyDescent="0.2">
      <c r="A183" s="71">
        <v>133</v>
      </c>
      <c r="B183" s="71" t="s">
        <v>747</v>
      </c>
      <c r="C183" s="82" t="s">
        <v>760</v>
      </c>
      <c r="D183" s="83" t="s">
        <v>14</v>
      </c>
      <c r="E183" s="84">
        <v>1</v>
      </c>
      <c r="F183" s="11"/>
      <c r="G183" s="129">
        <f t="shared" si="17"/>
        <v>0</v>
      </c>
      <c r="H183" s="55"/>
      <c r="I183" s="55"/>
    </row>
    <row r="184" spans="1:9" ht="33.75" x14ac:dyDescent="0.2">
      <c r="A184" s="71">
        <v>134</v>
      </c>
      <c r="B184" s="71" t="s">
        <v>747</v>
      </c>
      <c r="C184" s="82" t="s">
        <v>793</v>
      </c>
      <c r="D184" s="83" t="s">
        <v>14</v>
      </c>
      <c r="E184" s="84">
        <v>1</v>
      </c>
      <c r="F184" s="11"/>
      <c r="G184" s="129">
        <f t="shared" si="17"/>
        <v>0</v>
      </c>
      <c r="H184" s="55"/>
      <c r="I184" s="55"/>
    </row>
    <row r="185" spans="1:9" ht="33.75" x14ac:dyDescent="0.2">
      <c r="A185" s="71">
        <v>135</v>
      </c>
      <c r="B185" s="71" t="s">
        <v>794</v>
      </c>
      <c r="C185" s="82" t="s">
        <v>795</v>
      </c>
      <c r="D185" s="83" t="s">
        <v>14</v>
      </c>
      <c r="E185" s="84">
        <v>1</v>
      </c>
      <c r="F185" s="11"/>
      <c r="G185" s="129">
        <f t="shared" si="17"/>
        <v>0</v>
      </c>
      <c r="H185" s="55"/>
      <c r="I185" s="55"/>
    </row>
    <row r="186" spans="1:9" ht="33.75" x14ac:dyDescent="0.2">
      <c r="A186" s="71">
        <v>136</v>
      </c>
      <c r="B186" s="71" t="s">
        <v>794</v>
      </c>
      <c r="C186" s="82" t="s">
        <v>796</v>
      </c>
      <c r="D186" s="83" t="s">
        <v>14</v>
      </c>
      <c r="E186" s="84">
        <v>1</v>
      </c>
      <c r="F186" s="11"/>
      <c r="G186" s="129">
        <f t="shared" si="17"/>
        <v>0</v>
      </c>
      <c r="H186" s="55"/>
      <c r="I186" s="55"/>
    </row>
    <row r="187" spans="1:9" ht="33.75" x14ac:dyDescent="0.2">
      <c r="A187" s="71">
        <v>137</v>
      </c>
      <c r="B187" s="71" t="s">
        <v>797</v>
      </c>
      <c r="C187" s="82" t="s">
        <v>798</v>
      </c>
      <c r="D187" s="83" t="s">
        <v>204</v>
      </c>
      <c r="E187" s="84">
        <v>1</v>
      </c>
      <c r="F187" s="11"/>
      <c r="G187" s="129">
        <f t="shared" si="17"/>
        <v>0</v>
      </c>
      <c r="H187" s="55"/>
      <c r="I187" s="55"/>
    </row>
    <row r="188" spans="1:9" ht="33.75" x14ac:dyDescent="0.2">
      <c r="A188" s="71">
        <v>138</v>
      </c>
      <c r="B188" s="71" t="s">
        <v>797</v>
      </c>
      <c r="C188" s="82" t="s">
        <v>799</v>
      </c>
      <c r="D188" s="83" t="s">
        <v>204</v>
      </c>
      <c r="E188" s="84">
        <v>2</v>
      </c>
      <c r="F188" s="11"/>
      <c r="G188" s="129">
        <f t="shared" si="17"/>
        <v>0</v>
      </c>
      <c r="H188" s="55"/>
      <c r="I188" s="55"/>
    </row>
    <row r="189" spans="1:9" ht="45" x14ac:dyDescent="0.2">
      <c r="A189" s="71">
        <v>139</v>
      </c>
      <c r="B189" s="71" t="s">
        <v>800</v>
      </c>
      <c r="C189" s="82" t="s">
        <v>801</v>
      </c>
      <c r="D189" s="83" t="s">
        <v>204</v>
      </c>
      <c r="E189" s="84">
        <v>1</v>
      </c>
      <c r="F189" s="11"/>
      <c r="G189" s="129">
        <f t="shared" si="17"/>
        <v>0</v>
      </c>
      <c r="H189" s="55"/>
      <c r="I189" s="55"/>
    </row>
    <row r="190" spans="1:9" ht="45" x14ac:dyDescent="0.2">
      <c r="A190" s="71">
        <v>140</v>
      </c>
      <c r="B190" s="71" t="s">
        <v>800</v>
      </c>
      <c r="C190" s="82" t="s">
        <v>802</v>
      </c>
      <c r="D190" s="83" t="s">
        <v>204</v>
      </c>
      <c r="E190" s="84">
        <v>1</v>
      </c>
      <c r="F190" s="11"/>
      <c r="G190" s="129">
        <f>ROUND(E190*F190,2)</f>
        <v>0</v>
      </c>
      <c r="H190" s="55"/>
      <c r="I190" s="55"/>
    </row>
    <row r="191" spans="1:9" x14ac:dyDescent="0.2">
      <c r="A191" s="72"/>
      <c r="B191" s="72"/>
      <c r="C191" s="72" t="s">
        <v>674</v>
      </c>
      <c r="D191" s="72"/>
      <c r="E191" s="72"/>
      <c r="F191" s="72"/>
      <c r="G191" s="95">
        <f>SUM(G172:G190)</f>
        <v>0</v>
      </c>
      <c r="H191" s="95">
        <f>SUM(H172:H190)</f>
        <v>0</v>
      </c>
      <c r="I191" s="95">
        <f>SUM(I172:I190)</f>
        <v>0</v>
      </c>
    </row>
    <row r="192" spans="1:9" x14ac:dyDescent="0.2">
      <c r="A192" s="68"/>
      <c r="B192" s="68"/>
      <c r="C192" s="69" t="s">
        <v>2263</v>
      </c>
      <c r="D192" s="70"/>
      <c r="E192" s="68"/>
      <c r="F192" s="68"/>
      <c r="G192" s="68"/>
      <c r="H192" s="128"/>
      <c r="I192" s="128"/>
    </row>
    <row r="193" spans="1:9" ht="33.75" x14ac:dyDescent="0.2">
      <c r="A193" s="71">
        <v>141</v>
      </c>
      <c r="B193" s="71" t="s">
        <v>763</v>
      </c>
      <c r="C193" s="82" t="s">
        <v>764</v>
      </c>
      <c r="D193" s="83" t="s">
        <v>204</v>
      </c>
      <c r="E193" s="84">
        <v>1</v>
      </c>
      <c r="F193" s="11"/>
      <c r="G193" s="129">
        <f>ROUND(E193*F193,2)</f>
        <v>0</v>
      </c>
      <c r="H193" s="55"/>
      <c r="I193" s="55"/>
    </row>
    <row r="194" spans="1:9" ht="33.75" x14ac:dyDescent="0.2">
      <c r="A194" s="71">
        <v>142</v>
      </c>
      <c r="B194" s="71" t="s">
        <v>765</v>
      </c>
      <c r="C194" s="82" t="s">
        <v>766</v>
      </c>
      <c r="D194" s="83" t="s">
        <v>204</v>
      </c>
      <c r="E194" s="84">
        <v>3</v>
      </c>
      <c r="F194" s="11"/>
      <c r="G194" s="129">
        <f t="shared" ref="G194:G202" si="18">ROUND(E194*F194,2)</f>
        <v>0</v>
      </c>
      <c r="H194" s="55"/>
      <c r="I194" s="55"/>
    </row>
    <row r="195" spans="1:9" ht="33.75" x14ac:dyDescent="0.2">
      <c r="A195" s="71">
        <v>143</v>
      </c>
      <c r="B195" s="71" t="s">
        <v>803</v>
      </c>
      <c r="C195" s="82" t="s">
        <v>804</v>
      </c>
      <c r="D195" s="83" t="s">
        <v>204</v>
      </c>
      <c r="E195" s="84">
        <v>4</v>
      </c>
      <c r="F195" s="11"/>
      <c r="G195" s="129">
        <f t="shared" si="18"/>
        <v>0</v>
      </c>
      <c r="H195" s="55"/>
      <c r="I195" s="55"/>
    </row>
    <row r="196" spans="1:9" ht="33.75" x14ac:dyDescent="0.2">
      <c r="A196" s="71">
        <v>144</v>
      </c>
      <c r="B196" s="71" t="s">
        <v>805</v>
      </c>
      <c r="C196" s="82" t="s">
        <v>806</v>
      </c>
      <c r="D196" s="83" t="s">
        <v>204</v>
      </c>
      <c r="E196" s="84">
        <v>4</v>
      </c>
      <c r="F196" s="11"/>
      <c r="G196" s="129">
        <f t="shared" si="18"/>
        <v>0</v>
      </c>
      <c r="H196" s="55"/>
      <c r="I196" s="55"/>
    </row>
    <row r="197" spans="1:9" ht="33.75" x14ac:dyDescent="0.2">
      <c r="A197" s="71">
        <v>145</v>
      </c>
      <c r="B197" s="71" t="s">
        <v>807</v>
      </c>
      <c r="C197" s="82" t="s">
        <v>808</v>
      </c>
      <c r="D197" s="83" t="s">
        <v>204</v>
      </c>
      <c r="E197" s="84">
        <v>4</v>
      </c>
      <c r="F197" s="11"/>
      <c r="G197" s="129">
        <f t="shared" si="18"/>
        <v>0</v>
      </c>
      <c r="H197" s="55"/>
      <c r="I197" s="55"/>
    </row>
    <row r="198" spans="1:9" ht="33.75" x14ac:dyDescent="0.2">
      <c r="A198" s="71">
        <v>146</v>
      </c>
      <c r="B198" s="71" t="s">
        <v>809</v>
      </c>
      <c r="C198" s="82" t="s">
        <v>810</v>
      </c>
      <c r="D198" s="83" t="s">
        <v>204</v>
      </c>
      <c r="E198" s="84">
        <v>1</v>
      </c>
      <c r="F198" s="11"/>
      <c r="G198" s="129">
        <f t="shared" si="18"/>
        <v>0</v>
      </c>
      <c r="H198" s="55"/>
      <c r="I198" s="55"/>
    </row>
    <row r="199" spans="1:9" ht="33.75" x14ac:dyDescent="0.2">
      <c r="A199" s="71">
        <v>147</v>
      </c>
      <c r="B199" s="71" t="s">
        <v>811</v>
      </c>
      <c r="C199" s="82" t="s">
        <v>812</v>
      </c>
      <c r="D199" s="83" t="s">
        <v>204</v>
      </c>
      <c r="E199" s="84">
        <v>1</v>
      </c>
      <c r="F199" s="11"/>
      <c r="G199" s="129">
        <f t="shared" si="18"/>
        <v>0</v>
      </c>
      <c r="H199" s="55"/>
      <c r="I199" s="55"/>
    </row>
    <row r="200" spans="1:9" ht="33.75" x14ac:dyDescent="0.2">
      <c r="A200" s="71">
        <v>148</v>
      </c>
      <c r="B200" s="71" t="s">
        <v>813</v>
      </c>
      <c r="C200" s="82" t="s">
        <v>814</v>
      </c>
      <c r="D200" s="83" t="s">
        <v>204</v>
      </c>
      <c r="E200" s="84">
        <v>3</v>
      </c>
      <c r="F200" s="11"/>
      <c r="G200" s="129">
        <f t="shared" si="18"/>
        <v>0</v>
      </c>
      <c r="H200" s="55"/>
      <c r="I200" s="55"/>
    </row>
    <row r="201" spans="1:9" ht="33.75" x14ac:dyDescent="0.2">
      <c r="A201" s="71">
        <v>149</v>
      </c>
      <c r="B201" s="71" t="s">
        <v>681</v>
      </c>
      <c r="C201" s="82" t="s">
        <v>682</v>
      </c>
      <c r="D201" s="83" t="s">
        <v>75</v>
      </c>
      <c r="E201" s="84">
        <v>4084</v>
      </c>
      <c r="F201" s="11"/>
      <c r="G201" s="129">
        <f t="shared" si="18"/>
        <v>0</v>
      </c>
      <c r="H201" s="55"/>
      <c r="I201" s="55"/>
    </row>
    <row r="202" spans="1:9" ht="33.75" x14ac:dyDescent="0.2">
      <c r="A202" s="71">
        <v>150</v>
      </c>
      <c r="B202" s="71" t="s">
        <v>735</v>
      </c>
      <c r="C202" s="82" t="s">
        <v>736</v>
      </c>
      <c r="D202" s="83" t="s">
        <v>14</v>
      </c>
      <c r="E202" s="84">
        <v>3</v>
      </c>
      <c r="F202" s="11"/>
      <c r="G202" s="129">
        <f>ROUND(E202*F202,2)</f>
        <v>0</v>
      </c>
      <c r="H202" s="55"/>
      <c r="I202" s="55"/>
    </row>
    <row r="203" spans="1:9" x14ac:dyDescent="0.2">
      <c r="A203" s="72"/>
      <c r="B203" s="72"/>
      <c r="C203" s="72" t="s">
        <v>685</v>
      </c>
      <c r="D203" s="72"/>
      <c r="E203" s="72"/>
      <c r="F203" s="72"/>
      <c r="G203" s="95">
        <f>SUM(G193:G202)</f>
        <v>0</v>
      </c>
      <c r="H203" s="95"/>
      <c r="I203" s="95"/>
    </row>
    <row r="204" spans="1:9" x14ac:dyDescent="0.2">
      <c r="A204" s="72"/>
      <c r="B204" s="72"/>
      <c r="C204" s="114" t="s">
        <v>815</v>
      </c>
      <c r="D204" s="72"/>
      <c r="E204" s="72"/>
      <c r="F204" s="72"/>
      <c r="G204" s="95">
        <f>SUM(G148+G170+G191+G203)</f>
        <v>0</v>
      </c>
      <c r="H204" s="95">
        <f>SUM(H148+H170+H191+H203)</f>
        <v>0</v>
      </c>
      <c r="I204" s="95">
        <f t="shared" ref="H204:I204" si="19">SUM(I148+I170+I191+I203)</f>
        <v>0</v>
      </c>
    </row>
    <row r="205" spans="1:9" x14ac:dyDescent="0.2">
      <c r="A205" s="68"/>
      <c r="B205" s="68"/>
      <c r="C205" s="69" t="s">
        <v>2264</v>
      </c>
      <c r="D205" s="70"/>
      <c r="E205" s="68"/>
      <c r="F205" s="68"/>
      <c r="G205" s="68"/>
      <c r="H205" s="68"/>
      <c r="I205" s="68"/>
    </row>
    <row r="206" spans="1:9" x14ac:dyDescent="0.2">
      <c r="A206" s="68"/>
      <c r="B206" s="68"/>
      <c r="C206" s="69" t="s">
        <v>2265</v>
      </c>
      <c r="D206" s="70"/>
      <c r="E206" s="68"/>
      <c r="F206" s="68"/>
      <c r="G206" s="68"/>
      <c r="H206" s="128"/>
      <c r="I206" s="128"/>
    </row>
    <row r="207" spans="1:9" ht="33.75" x14ac:dyDescent="0.2">
      <c r="A207" s="71">
        <v>151</v>
      </c>
      <c r="B207" s="71" t="s">
        <v>816</v>
      </c>
      <c r="C207" s="82" t="s">
        <v>817</v>
      </c>
      <c r="D207" s="83" t="s">
        <v>75</v>
      </c>
      <c r="E207" s="84">
        <v>18</v>
      </c>
      <c r="F207" s="11"/>
      <c r="G207" s="129">
        <f t="shared" ref="G207:G234" si="20">ROUND(E207*F207,2)</f>
        <v>0</v>
      </c>
      <c r="H207" s="55"/>
      <c r="I207" s="55"/>
    </row>
    <row r="208" spans="1:9" ht="33.75" x14ac:dyDescent="0.2">
      <c r="A208" s="71">
        <v>152</v>
      </c>
      <c r="B208" s="71" t="s">
        <v>816</v>
      </c>
      <c r="C208" s="82" t="s">
        <v>818</v>
      </c>
      <c r="D208" s="83" t="s">
        <v>75</v>
      </c>
      <c r="E208" s="84">
        <v>23</v>
      </c>
      <c r="F208" s="11"/>
      <c r="G208" s="129">
        <f t="shared" si="20"/>
        <v>0</v>
      </c>
      <c r="H208" s="55"/>
      <c r="I208" s="55"/>
    </row>
    <row r="209" spans="1:9" ht="33.75" x14ac:dyDescent="0.2">
      <c r="A209" s="71">
        <v>153</v>
      </c>
      <c r="B209" s="71" t="s">
        <v>819</v>
      </c>
      <c r="C209" s="82" t="s">
        <v>820</v>
      </c>
      <c r="D209" s="83" t="s">
        <v>75</v>
      </c>
      <c r="E209" s="84">
        <v>1</v>
      </c>
      <c r="F209" s="11"/>
      <c r="G209" s="129">
        <f t="shared" si="20"/>
        <v>0</v>
      </c>
      <c r="H209" s="55"/>
      <c r="I209" s="55"/>
    </row>
    <row r="210" spans="1:9" ht="33.75" x14ac:dyDescent="0.2">
      <c r="A210" s="71">
        <v>154</v>
      </c>
      <c r="B210" s="71" t="s">
        <v>821</v>
      </c>
      <c r="C210" s="82" t="s">
        <v>822</v>
      </c>
      <c r="D210" s="83" t="s">
        <v>75</v>
      </c>
      <c r="E210" s="84">
        <v>27</v>
      </c>
      <c r="F210" s="11"/>
      <c r="G210" s="129">
        <f t="shared" si="20"/>
        <v>0</v>
      </c>
      <c r="H210" s="55"/>
      <c r="I210" s="55"/>
    </row>
    <row r="211" spans="1:9" ht="33.75" x14ac:dyDescent="0.2">
      <c r="A211" s="71">
        <v>155</v>
      </c>
      <c r="B211" s="71" t="s">
        <v>823</v>
      </c>
      <c r="C211" s="82" t="s">
        <v>824</v>
      </c>
      <c r="D211" s="83" t="s">
        <v>75</v>
      </c>
      <c r="E211" s="84">
        <v>12</v>
      </c>
      <c r="F211" s="11"/>
      <c r="G211" s="129">
        <f t="shared" si="20"/>
        <v>0</v>
      </c>
      <c r="H211" s="55"/>
      <c r="I211" s="55"/>
    </row>
    <row r="212" spans="1:9" ht="33.75" x14ac:dyDescent="0.2">
      <c r="A212" s="71">
        <v>156</v>
      </c>
      <c r="B212" s="71" t="s">
        <v>825</v>
      </c>
      <c r="C212" s="82" t="s">
        <v>826</v>
      </c>
      <c r="D212" s="83" t="s">
        <v>75</v>
      </c>
      <c r="E212" s="84">
        <v>10</v>
      </c>
      <c r="F212" s="11"/>
      <c r="G212" s="129">
        <f t="shared" si="20"/>
        <v>0</v>
      </c>
      <c r="H212" s="55"/>
      <c r="I212" s="55"/>
    </row>
    <row r="213" spans="1:9" ht="33.75" x14ac:dyDescent="0.2">
      <c r="A213" s="71">
        <v>157</v>
      </c>
      <c r="B213" s="71" t="s">
        <v>827</v>
      </c>
      <c r="C213" s="82" t="s">
        <v>828</v>
      </c>
      <c r="D213" s="83" t="s">
        <v>14</v>
      </c>
      <c r="E213" s="84">
        <v>4</v>
      </c>
      <c r="F213" s="11"/>
      <c r="G213" s="129">
        <f t="shared" si="20"/>
        <v>0</v>
      </c>
      <c r="H213" s="55"/>
      <c r="I213" s="55"/>
    </row>
    <row r="214" spans="1:9" ht="33.75" x14ac:dyDescent="0.2">
      <c r="A214" s="71">
        <v>158</v>
      </c>
      <c r="B214" s="71" t="s">
        <v>829</v>
      </c>
      <c r="C214" s="82" t="s">
        <v>830</v>
      </c>
      <c r="D214" s="83" t="s">
        <v>14</v>
      </c>
      <c r="E214" s="84">
        <v>2</v>
      </c>
      <c r="F214" s="11"/>
      <c r="G214" s="129">
        <f t="shared" si="20"/>
        <v>0</v>
      </c>
      <c r="H214" s="55"/>
      <c r="I214" s="55"/>
    </row>
    <row r="215" spans="1:9" ht="33.75" x14ac:dyDescent="0.2">
      <c r="A215" s="71">
        <v>159</v>
      </c>
      <c r="B215" s="71" t="s">
        <v>831</v>
      </c>
      <c r="C215" s="82" t="s">
        <v>832</v>
      </c>
      <c r="D215" s="83" t="s">
        <v>14</v>
      </c>
      <c r="E215" s="84">
        <v>1</v>
      </c>
      <c r="F215" s="11"/>
      <c r="G215" s="129">
        <f t="shared" si="20"/>
        <v>0</v>
      </c>
      <c r="H215" s="55"/>
      <c r="I215" s="55"/>
    </row>
    <row r="216" spans="1:9" ht="22.5" x14ac:dyDescent="0.2">
      <c r="A216" s="71">
        <v>160</v>
      </c>
      <c r="B216" s="71" t="s">
        <v>833</v>
      </c>
      <c r="C216" s="82" t="s">
        <v>834</v>
      </c>
      <c r="D216" s="83" t="s">
        <v>14</v>
      </c>
      <c r="E216" s="84">
        <v>1</v>
      </c>
      <c r="F216" s="11"/>
      <c r="G216" s="129">
        <f t="shared" si="20"/>
        <v>0</v>
      </c>
      <c r="H216" s="55"/>
      <c r="I216" s="55"/>
    </row>
    <row r="217" spans="1:9" ht="22.5" x14ac:dyDescent="0.2">
      <c r="A217" s="71">
        <v>161</v>
      </c>
      <c r="B217" s="71" t="s">
        <v>835</v>
      </c>
      <c r="C217" s="82" t="s">
        <v>836</v>
      </c>
      <c r="D217" s="83" t="s">
        <v>14</v>
      </c>
      <c r="E217" s="84">
        <v>1</v>
      </c>
      <c r="F217" s="11"/>
      <c r="G217" s="129">
        <f t="shared" si="20"/>
        <v>0</v>
      </c>
      <c r="H217" s="55"/>
      <c r="I217" s="55"/>
    </row>
    <row r="218" spans="1:9" ht="22.5" x14ac:dyDescent="0.2">
      <c r="A218" s="71">
        <v>162</v>
      </c>
      <c r="B218" s="71" t="s">
        <v>837</v>
      </c>
      <c r="C218" s="82" t="s">
        <v>838</v>
      </c>
      <c r="D218" s="83" t="s">
        <v>14</v>
      </c>
      <c r="E218" s="84">
        <v>6</v>
      </c>
      <c r="F218" s="11"/>
      <c r="G218" s="129">
        <f t="shared" si="20"/>
        <v>0</v>
      </c>
      <c r="H218" s="55"/>
      <c r="I218" s="55"/>
    </row>
    <row r="219" spans="1:9" ht="33.75" x14ac:dyDescent="0.2">
      <c r="A219" s="71">
        <v>163</v>
      </c>
      <c r="B219" s="71" t="s">
        <v>839</v>
      </c>
      <c r="C219" s="82" t="s">
        <v>840</v>
      </c>
      <c r="D219" s="83" t="s">
        <v>14</v>
      </c>
      <c r="E219" s="84">
        <v>6</v>
      </c>
      <c r="F219" s="11"/>
      <c r="G219" s="129">
        <f t="shared" si="20"/>
        <v>0</v>
      </c>
      <c r="H219" s="55"/>
      <c r="I219" s="55"/>
    </row>
    <row r="220" spans="1:9" ht="22.5" x14ac:dyDescent="0.2">
      <c r="A220" s="71">
        <v>164</v>
      </c>
      <c r="B220" s="71" t="s">
        <v>841</v>
      </c>
      <c r="C220" s="82" t="s">
        <v>842</v>
      </c>
      <c r="D220" s="83" t="s">
        <v>14</v>
      </c>
      <c r="E220" s="84">
        <v>6</v>
      </c>
      <c r="F220" s="11"/>
      <c r="G220" s="129">
        <f t="shared" si="20"/>
        <v>0</v>
      </c>
      <c r="H220" s="55"/>
      <c r="I220" s="55"/>
    </row>
    <row r="221" spans="1:9" ht="22.5" x14ac:dyDescent="0.2">
      <c r="A221" s="71">
        <v>165</v>
      </c>
      <c r="B221" s="71" t="s">
        <v>843</v>
      </c>
      <c r="C221" s="82" t="s">
        <v>844</v>
      </c>
      <c r="D221" s="83" t="s">
        <v>14</v>
      </c>
      <c r="E221" s="84">
        <v>8</v>
      </c>
      <c r="F221" s="11"/>
      <c r="G221" s="129">
        <f t="shared" si="20"/>
        <v>0</v>
      </c>
      <c r="H221" s="55"/>
      <c r="I221" s="55"/>
    </row>
    <row r="222" spans="1:9" ht="22.5" x14ac:dyDescent="0.2">
      <c r="A222" s="71">
        <v>166</v>
      </c>
      <c r="B222" s="71" t="s">
        <v>843</v>
      </c>
      <c r="C222" s="82" t="s">
        <v>845</v>
      </c>
      <c r="D222" s="83" t="s">
        <v>14</v>
      </c>
      <c r="E222" s="84">
        <v>7</v>
      </c>
      <c r="F222" s="11"/>
      <c r="G222" s="129">
        <f t="shared" si="20"/>
        <v>0</v>
      </c>
      <c r="H222" s="55"/>
      <c r="I222" s="55"/>
    </row>
    <row r="223" spans="1:9" ht="22.5" x14ac:dyDescent="0.2">
      <c r="A223" s="71">
        <v>167</v>
      </c>
      <c r="B223" s="71" t="s">
        <v>846</v>
      </c>
      <c r="C223" s="82" t="s">
        <v>847</v>
      </c>
      <c r="D223" s="83" t="s">
        <v>14</v>
      </c>
      <c r="E223" s="84">
        <v>8</v>
      </c>
      <c r="F223" s="11"/>
      <c r="G223" s="129">
        <f t="shared" si="20"/>
        <v>0</v>
      </c>
      <c r="H223" s="55"/>
      <c r="I223" s="55"/>
    </row>
    <row r="224" spans="1:9" ht="22.5" x14ac:dyDescent="0.2">
      <c r="A224" s="71">
        <v>168</v>
      </c>
      <c r="B224" s="71" t="s">
        <v>848</v>
      </c>
      <c r="C224" s="82" t="s">
        <v>849</v>
      </c>
      <c r="D224" s="83" t="s">
        <v>14</v>
      </c>
      <c r="E224" s="84">
        <v>7</v>
      </c>
      <c r="F224" s="11"/>
      <c r="G224" s="129">
        <f t="shared" si="20"/>
        <v>0</v>
      </c>
      <c r="H224" s="55"/>
      <c r="I224" s="55"/>
    </row>
    <row r="225" spans="1:9" ht="22.5" x14ac:dyDescent="0.2">
      <c r="A225" s="71">
        <v>169</v>
      </c>
      <c r="B225" s="71" t="s">
        <v>850</v>
      </c>
      <c r="C225" s="82" t="s">
        <v>851</v>
      </c>
      <c r="D225" s="83" t="s">
        <v>14</v>
      </c>
      <c r="E225" s="84">
        <v>6</v>
      </c>
      <c r="F225" s="11"/>
      <c r="G225" s="129">
        <f t="shared" si="20"/>
        <v>0</v>
      </c>
      <c r="H225" s="55"/>
      <c r="I225" s="55"/>
    </row>
    <row r="226" spans="1:9" ht="22.5" x14ac:dyDescent="0.2">
      <c r="A226" s="71">
        <v>170</v>
      </c>
      <c r="B226" s="71" t="s">
        <v>852</v>
      </c>
      <c r="C226" s="82" t="s">
        <v>853</v>
      </c>
      <c r="D226" s="83" t="s">
        <v>75</v>
      </c>
      <c r="E226" s="84">
        <v>18</v>
      </c>
      <c r="F226" s="11"/>
      <c r="G226" s="129">
        <f t="shared" si="20"/>
        <v>0</v>
      </c>
      <c r="H226" s="55"/>
      <c r="I226" s="55"/>
    </row>
    <row r="227" spans="1:9" ht="22.5" x14ac:dyDescent="0.2">
      <c r="A227" s="71">
        <v>171</v>
      </c>
      <c r="B227" s="71" t="s">
        <v>852</v>
      </c>
      <c r="C227" s="82" t="s">
        <v>854</v>
      </c>
      <c r="D227" s="83" t="s">
        <v>75</v>
      </c>
      <c r="E227" s="84">
        <v>23</v>
      </c>
      <c r="F227" s="11"/>
      <c r="G227" s="129">
        <f t="shared" si="20"/>
        <v>0</v>
      </c>
      <c r="H227" s="55"/>
      <c r="I227" s="55"/>
    </row>
    <row r="228" spans="1:9" ht="22.5" x14ac:dyDescent="0.2">
      <c r="A228" s="71">
        <v>172</v>
      </c>
      <c r="B228" s="71" t="s">
        <v>855</v>
      </c>
      <c r="C228" s="82" t="s">
        <v>856</v>
      </c>
      <c r="D228" s="83" t="s">
        <v>75</v>
      </c>
      <c r="E228" s="84">
        <v>1</v>
      </c>
      <c r="F228" s="11"/>
      <c r="G228" s="129">
        <f t="shared" si="20"/>
        <v>0</v>
      </c>
      <c r="H228" s="55"/>
      <c r="I228" s="55"/>
    </row>
    <row r="229" spans="1:9" ht="22.5" x14ac:dyDescent="0.2">
      <c r="A229" s="71">
        <v>173</v>
      </c>
      <c r="B229" s="71" t="s">
        <v>857</v>
      </c>
      <c r="C229" s="82" t="s">
        <v>858</v>
      </c>
      <c r="D229" s="83" t="s">
        <v>75</v>
      </c>
      <c r="E229" s="84">
        <v>27</v>
      </c>
      <c r="F229" s="11"/>
      <c r="G229" s="129">
        <f t="shared" si="20"/>
        <v>0</v>
      </c>
      <c r="H229" s="55"/>
      <c r="I229" s="55"/>
    </row>
    <row r="230" spans="1:9" ht="22.5" x14ac:dyDescent="0.2">
      <c r="A230" s="71">
        <v>174</v>
      </c>
      <c r="B230" s="71" t="s">
        <v>857</v>
      </c>
      <c r="C230" s="82" t="s">
        <v>859</v>
      </c>
      <c r="D230" s="83" t="s">
        <v>75</v>
      </c>
      <c r="E230" s="84">
        <v>12</v>
      </c>
      <c r="F230" s="11"/>
      <c r="G230" s="129">
        <f t="shared" si="20"/>
        <v>0</v>
      </c>
      <c r="H230" s="55"/>
      <c r="I230" s="55"/>
    </row>
    <row r="231" spans="1:9" ht="22.5" x14ac:dyDescent="0.2">
      <c r="A231" s="71">
        <v>175</v>
      </c>
      <c r="B231" s="71" t="s">
        <v>860</v>
      </c>
      <c r="C231" s="82" t="s">
        <v>861</v>
      </c>
      <c r="D231" s="83" t="s">
        <v>75</v>
      </c>
      <c r="E231" s="84">
        <v>10</v>
      </c>
      <c r="F231" s="11"/>
      <c r="G231" s="129">
        <f t="shared" si="20"/>
        <v>0</v>
      </c>
      <c r="H231" s="55"/>
      <c r="I231" s="55"/>
    </row>
    <row r="232" spans="1:9" x14ac:dyDescent="0.2">
      <c r="A232" s="103" t="s">
        <v>2605</v>
      </c>
      <c r="B232" s="103"/>
      <c r="C232" s="97" t="s">
        <v>2608</v>
      </c>
      <c r="D232" s="108" t="s">
        <v>204</v>
      </c>
      <c r="E232" s="98">
        <v>6</v>
      </c>
      <c r="F232" s="11"/>
      <c r="G232" s="170">
        <f t="shared" si="20"/>
        <v>0</v>
      </c>
      <c r="H232" s="55"/>
      <c r="I232" s="55"/>
    </row>
    <row r="233" spans="1:9" x14ac:dyDescent="0.2">
      <c r="A233" s="103" t="s">
        <v>2606</v>
      </c>
      <c r="B233" s="103"/>
      <c r="C233" s="97" t="s">
        <v>2609</v>
      </c>
      <c r="D233" s="108" t="s">
        <v>204</v>
      </c>
      <c r="E233" s="98">
        <v>1</v>
      </c>
      <c r="F233" s="11"/>
      <c r="G233" s="170">
        <f>ROUND(E233*F233,2)</f>
        <v>0</v>
      </c>
      <c r="H233" s="55"/>
      <c r="I233" s="55"/>
    </row>
    <row r="234" spans="1:9" x14ac:dyDescent="0.2">
      <c r="A234" s="103" t="s">
        <v>2607</v>
      </c>
      <c r="B234" s="103"/>
      <c r="C234" s="97" t="s">
        <v>2610</v>
      </c>
      <c r="D234" s="108" t="s">
        <v>204</v>
      </c>
      <c r="E234" s="98">
        <v>1</v>
      </c>
      <c r="F234" s="11"/>
      <c r="G234" s="170">
        <f t="shared" si="20"/>
        <v>0</v>
      </c>
      <c r="H234" s="55"/>
      <c r="I234" s="55"/>
    </row>
    <row r="235" spans="1:9" x14ac:dyDescent="0.2">
      <c r="A235" s="72"/>
      <c r="B235" s="72"/>
      <c r="C235" s="72" t="s">
        <v>862</v>
      </c>
      <c r="D235" s="72"/>
      <c r="E235" s="72"/>
      <c r="F235" s="72"/>
      <c r="G235" s="95">
        <f>SUM(G207:G234)</f>
        <v>0</v>
      </c>
      <c r="H235" s="174"/>
      <c r="I235" s="174"/>
    </row>
    <row r="236" spans="1:9" x14ac:dyDescent="0.2">
      <c r="A236" s="68"/>
      <c r="B236" s="68"/>
      <c r="C236" s="69" t="s">
        <v>2266</v>
      </c>
      <c r="D236" s="70"/>
      <c r="E236" s="68"/>
      <c r="F236" s="68"/>
      <c r="G236" s="68"/>
      <c r="H236" s="128"/>
      <c r="I236" s="128"/>
    </row>
    <row r="237" spans="1:9" ht="33.75" x14ac:dyDescent="0.2">
      <c r="A237" s="71">
        <v>176</v>
      </c>
      <c r="B237" s="71" t="s">
        <v>863</v>
      </c>
      <c r="C237" s="82" t="s">
        <v>864</v>
      </c>
      <c r="D237" s="83" t="s">
        <v>66</v>
      </c>
      <c r="E237" s="84">
        <v>19.260000000000002</v>
      </c>
      <c r="F237" s="11"/>
      <c r="G237" s="129">
        <f t="shared" ref="G237:G256" si="21">ROUND(E237*F237,2)</f>
        <v>0</v>
      </c>
      <c r="H237" s="55"/>
      <c r="I237" s="55"/>
    </row>
    <row r="238" spans="1:9" ht="22.5" x14ac:dyDescent="0.2">
      <c r="A238" s="71">
        <v>177</v>
      </c>
      <c r="B238" s="71" t="s">
        <v>352</v>
      </c>
      <c r="C238" s="82" t="s">
        <v>644</v>
      </c>
      <c r="D238" s="83" t="s">
        <v>15</v>
      </c>
      <c r="E238" s="84">
        <v>24.07</v>
      </c>
      <c r="F238" s="11"/>
      <c r="G238" s="129">
        <f t="shared" si="21"/>
        <v>0</v>
      </c>
      <c r="H238" s="55"/>
      <c r="I238" s="55"/>
    </row>
    <row r="239" spans="1:9" ht="33.75" x14ac:dyDescent="0.2">
      <c r="A239" s="71">
        <v>178</v>
      </c>
      <c r="B239" s="71" t="s">
        <v>865</v>
      </c>
      <c r="C239" s="82" t="s">
        <v>866</v>
      </c>
      <c r="D239" s="83" t="s">
        <v>66</v>
      </c>
      <c r="E239" s="84">
        <v>16.18</v>
      </c>
      <c r="F239" s="11"/>
      <c r="G239" s="129">
        <f t="shared" si="21"/>
        <v>0</v>
      </c>
      <c r="H239" s="55"/>
      <c r="I239" s="55"/>
    </row>
    <row r="240" spans="1:9" ht="33.75" x14ac:dyDescent="0.2">
      <c r="A240" s="71">
        <v>179</v>
      </c>
      <c r="B240" s="71" t="s">
        <v>867</v>
      </c>
      <c r="C240" s="82" t="s">
        <v>868</v>
      </c>
      <c r="D240" s="83" t="s">
        <v>66</v>
      </c>
      <c r="E240" s="84">
        <v>3.08</v>
      </c>
      <c r="F240" s="11"/>
      <c r="G240" s="129">
        <f t="shared" si="21"/>
        <v>0</v>
      </c>
      <c r="H240" s="55"/>
      <c r="I240" s="55"/>
    </row>
    <row r="241" spans="1:9" ht="33.75" x14ac:dyDescent="0.2">
      <c r="A241" s="71">
        <v>180</v>
      </c>
      <c r="B241" s="71" t="s">
        <v>869</v>
      </c>
      <c r="C241" s="82" t="s">
        <v>870</v>
      </c>
      <c r="D241" s="83" t="s">
        <v>66</v>
      </c>
      <c r="E241" s="84">
        <v>3.08</v>
      </c>
      <c r="F241" s="11"/>
      <c r="G241" s="129">
        <f t="shared" si="21"/>
        <v>0</v>
      </c>
      <c r="H241" s="55"/>
      <c r="I241" s="55"/>
    </row>
    <row r="242" spans="1:9" ht="33.75" x14ac:dyDescent="0.2">
      <c r="A242" s="71">
        <v>181</v>
      </c>
      <c r="B242" s="71" t="s">
        <v>871</v>
      </c>
      <c r="C242" s="82" t="s">
        <v>872</v>
      </c>
      <c r="D242" s="83" t="s">
        <v>75</v>
      </c>
      <c r="E242" s="84">
        <v>7</v>
      </c>
      <c r="F242" s="11"/>
      <c r="G242" s="129">
        <f t="shared" si="21"/>
        <v>0</v>
      </c>
      <c r="H242" s="55"/>
      <c r="I242" s="55"/>
    </row>
    <row r="243" spans="1:9" ht="33.75" x14ac:dyDescent="0.2">
      <c r="A243" s="71">
        <v>182</v>
      </c>
      <c r="B243" s="71" t="s">
        <v>873</v>
      </c>
      <c r="C243" s="82" t="s">
        <v>874</v>
      </c>
      <c r="D243" s="83" t="s">
        <v>75</v>
      </c>
      <c r="E243" s="84">
        <v>30</v>
      </c>
      <c r="F243" s="11"/>
      <c r="G243" s="129">
        <f t="shared" si="21"/>
        <v>0</v>
      </c>
      <c r="H243" s="55"/>
      <c r="I243" s="55"/>
    </row>
    <row r="244" spans="1:9" ht="33.75" x14ac:dyDescent="0.2">
      <c r="A244" s="71">
        <v>183</v>
      </c>
      <c r="B244" s="71" t="s">
        <v>875</v>
      </c>
      <c r="C244" s="82" t="s">
        <v>876</v>
      </c>
      <c r="D244" s="83" t="s">
        <v>75</v>
      </c>
      <c r="E244" s="84">
        <v>17</v>
      </c>
      <c r="F244" s="11"/>
      <c r="G244" s="129">
        <f t="shared" si="21"/>
        <v>0</v>
      </c>
      <c r="H244" s="55"/>
      <c r="I244" s="55"/>
    </row>
    <row r="245" spans="1:9" ht="33.75" x14ac:dyDescent="0.2">
      <c r="A245" s="71">
        <v>184</v>
      </c>
      <c r="B245" s="71" t="s">
        <v>877</v>
      </c>
      <c r="C245" s="82" t="s">
        <v>878</v>
      </c>
      <c r="D245" s="83" t="s">
        <v>75</v>
      </c>
      <c r="E245" s="84">
        <v>10</v>
      </c>
      <c r="F245" s="11"/>
      <c r="G245" s="129">
        <f t="shared" si="21"/>
        <v>0</v>
      </c>
      <c r="H245" s="55"/>
      <c r="I245" s="55"/>
    </row>
    <row r="246" spans="1:9" ht="33.75" x14ac:dyDescent="0.2">
      <c r="A246" s="71">
        <v>185</v>
      </c>
      <c r="B246" s="71" t="s">
        <v>879</v>
      </c>
      <c r="C246" s="82" t="s">
        <v>880</v>
      </c>
      <c r="D246" s="83" t="s">
        <v>75</v>
      </c>
      <c r="E246" s="84">
        <v>35</v>
      </c>
      <c r="F246" s="11"/>
      <c r="G246" s="129">
        <f t="shared" si="21"/>
        <v>0</v>
      </c>
      <c r="H246" s="55"/>
      <c r="I246" s="55"/>
    </row>
    <row r="247" spans="1:9" ht="22.5" x14ac:dyDescent="0.2">
      <c r="A247" s="71">
        <v>186</v>
      </c>
      <c r="B247" s="71" t="s">
        <v>881</v>
      </c>
      <c r="C247" s="82" t="s">
        <v>882</v>
      </c>
      <c r="D247" s="83" t="s">
        <v>75</v>
      </c>
      <c r="E247" s="84">
        <v>60</v>
      </c>
      <c r="F247" s="11"/>
      <c r="G247" s="129">
        <f t="shared" si="21"/>
        <v>0</v>
      </c>
      <c r="H247" s="55"/>
      <c r="I247" s="55"/>
    </row>
    <row r="248" spans="1:9" ht="22.5" x14ac:dyDescent="0.2">
      <c r="A248" s="71">
        <v>187</v>
      </c>
      <c r="B248" s="71" t="s">
        <v>883</v>
      </c>
      <c r="C248" s="82" t="s">
        <v>884</v>
      </c>
      <c r="D248" s="83" t="s">
        <v>75</v>
      </c>
      <c r="E248" s="84">
        <v>21</v>
      </c>
      <c r="F248" s="11"/>
      <c r="G248" s="129">
        <f t="shared" si="21"/>
        <v>0</v>
      </c>
      <c r="H248" s="55"/>
      <c r="I248" s="55"/>
    </row>
    <row r="249" spans="1:9" ht="22.5" x14ac:dyDescent="0.2">
      <c r="A249" s="71">
        <v>188</v>
      </c>
      <c r="B249" s="71" t="s">
        <v>885</v>
      </c>
      <c r="C249" s="82" t="s">
        <v>886</v>
      </c>
      <c r="D249" s="83" t="s">
        <v>75</v>
      </c>
      <c r="E249" s="84">
        <v>2</v>
      </c>
      <c r="F249" s="11"/>
      <c r="G249" s="129">
        <f t="shared" si="21"/>
        <v>0</v>
      </c>
      <c r="H249" s="55"/>
      <c r="I249" s="55"/>
    </row>
    <row r="250" spans="1:9" ht="33.75" x14ac:dyDescent="0.2">
      <c r="A250" s="71">
        <v>189</v>
      </c>
      <c r="B250" s="71" t="s">
        <v>464</v>
      </c>
      <c r="C250" s="82" t="s">
        <v>690</v>
      </c>
      <c r="D250" s="83" t="s">
        <v>75</v>
      </c>
      <c r="E250" s="84">
        <v>1</v>
      </c>
      <c r="F250" s="11"/>
      <c r="G250" s="129">
        <f t="shared" si="21"/>
        <v>0</v>
      </c>
      <c r="H250" s="55"/>
      <c r="I250" s="55"/>
    </row>
    <row r="251" spans="1:9" ht="33.75" x14ac:dyDescent="0.2">
      <c r="A251" s="71">
        <v>190</v>
      </c>
      <c r="B251" s="71" t="s">
        <v>887</v>
      </c>
      <c r="C251" s="82" t="s">
        <v>888</v>
      </c>
      <c r="D251" s="83" t="s">
        <v>14</v>
      </c>
      <c r="E251" s="84">
        <v>4</v>
      </c>
      <c r="F251" s="11"/>
      <c r="G251" s="129">
        <f t="shared" si="21"/>
        <v>0</v>
      </c>
      <c r="H251" s="55"/>
      <c r="I251" s="55"/>
    </row>
    <row r="252" spans="1:9" ht="33.75" x14ac:dyDescent="0.2">
      <c r="A252" s="71">
        <v>191</v>
      </c>
      <c r="B252" s="71" t="s">
        <v>889</v>
      </c>
      <c r="C252" s="82" t="s">
        <v>890</v>
      </c>
      <c r="D252" s="83" t="s">
        <v>14</v>
      </c>
      <c r="E252" s="84">
        <v>2</v>
      </c>
      <c r="F252" s="11"/>
      <c r="G252" s="129">
        <f t="shared" si="21"/>
        <v>0</v>
      </c>
      <c r="H252" s="55"/>
      <c r="I252" s="55"/>
    </row>
    <row r="253" spans="1:9" ht="33.75" x14ac:dyDescent="0.2">
      <c r="A253" s="71">
        <v>192</v>
      </c>
      <c r="B253" s="71" t="s">
        <v>891</v>
      </c>
      <c r="C253" s="82" t="s">
        <v>892</v>
      </c>
      <c r="D253" s="83" t="s">
        <v>14</v>
      </c>
      <c r="E253" s="84">
        <v>6</v>
      </c>
      <c r="F253" s="11"/>
      <c r="G253" s="129">
        <f t="shared" si="21"/>
        <v>0</v>
      </c>
      <c r="H253" s="55"/>
      <c r="I253" s="55"/>
    </row>
    <row r="254" spans="1:9" ht="33.75" x14ac:dyDescent="0.2">
      <c r="A254" s="71">
        <v>193</v>
      </c>
      <c r="B254" s="71" t="s">
        <v>893</v>
      </c>
      <c r="C254" s="82" t="s">
        <v>894</v>
      </c>
      <c r="D254" s="83" t="s">
        <v>14</v>
      </c>
      <c r="E254" s="84">
        <v>6</v>
      </c>
      <c r="F254" s="11"/>
      <c r="G254" s="129">
        <f t="shared" si="21"/>
        <v>0</v>
      </c>
      <c r="H254" s="55"/>
      <c r="I254" s="55"/>
    </row>
    <row r="255" spans="1:9" ht="33.75" x14ac:dyDescent="0.2">
      <c r="A255" s="71">
        <v>194</v>
      </c>
      <c r="B255" s="71" t="s">
        <v>895</v>
      </c>
      <c r="C255" s="82" t="s">
        <v>896</v>
      </c>
      <c r="D255" s="83" t="s">
        <v>14</v>
      </c>
      <c r="E255" s="84">
        <v>14</v>
      </c>
      <c r="F255" s="11"/>
      <c r="G255" s="129">
        <f t="shared" si="21"/>
        <v>0</v>
      </c>
      <c r="H255" s="55"/>
      <c r="I255" s="55"/>
    </row>
    <row r="256" spans="1:9" ht="33.75" x14ac:dyDescent="0.2">
      <c r="A256" s="71">
        <v>195</v>
      </c>
      <c r="B256" s="71" t="s">
        <v>897</v>
      </c>
      <c r="C256" s="82" t="s">
        <v>898</v>
      </c>
      <c r="D256" s="83" t="s">
        <v>14</v>
      </c>
      <c r="E256" s="84">
        <v>7</v>
      </c>
      <c r="F256" s="11"/>
      <c r="G256" s="129">
        <f>ROUND(E256*F256,2)</f>
        <v>0</v>
      </c>
      <c r="H256" s="55"/>
      <c r="I256" s="55"/>
    </row>
    <row r="257" spans="1:9" x14ac:dyDescent="0.2">
      <c r="A257" s="72"/>
      <c r="B257" s="72"/>
      <c r="C257" s="72" t="s">
        <v>899</v>
      </c>
      <c r="D257" s="72"/>
      <c r="E257" s="72"/>
      <c r="F257" s="72"/>
      <c r="G257" s="95">
        <f>SUM(G237:G256)</f>
        <v>0</v>
      </c>
      <c r="H257" s="95"/>
      <c r="I257" s="95"/>
    </row>
    <row r="258" spans="1:9" x14ac:dyDescent="0.2">
      <c r="A258" s="68"/>
      <c r="B258" s="68"/>
      <c r="C258" s="69" t="s">
        <v>2267</v>
      </c>
      <c r="D258" s="70"/>
      <c r="E258" s="68"/>
      <c r="F258" s="68"/>
      <c r="G258" s="68"/>
      <c r="H258" s="128"/>
      <c r="I258" s="128"/>
    </row>
    <row r="259" spans="1:9" ht="33.75" x14ac:dyDescent="0.2">
      <c r="A259" s="71">
        <v>196</v>
      </c>
      <c r="B259" s="71" t="s">
        <v>900</v>
      </c>
      <c r="C259" s="82" t="s">
        <v>901</v>
      </c>
      <c r="D259" s="83" t="s">
        <v>75</v>
      </c>
      <c r="E259" s="84">
        <v>22</v>
      </c>
      <c r="F259" s="11"/>
      <c r="G259" s="129">
        <f t="shared" ref="G259:G262" si="22">ROUND(E259*F259,2)</f>
        <v>0</v>
      </c>
      <c r="H259" s="55"/>
      <c r="I259" s="55"/>
    </row>
    <row r="260" spans="1:9" ht="33.75" x14ac:dyDescent="0.2">
      <c r="A260" s="71">
        <v>197</v>
      </c>
      <c r="B260" s="71" t="s">
        <v>902</v>
      </c>
      <c r="C260" s="82" t="s">
        <v>903</v>
      </c>
      <c r="D260" s="83" t="s">
        <v>75</v>
      </c>
      <c r="E260" s="84">
        <v>20</v>
      </c>
      <c r="F260" s="11"/>
      <c r="G260" s="129">
        <f t="shared" si="22"/>
        <v>0</v>
      </c>
      <c r="H260" s="55"/>
      <c r="I260" s="55"/>
    </row>
    <row r="261" spans="1:9" ht="33.75" x14ac:dyDescent="0.2">
      <c r="A261" s="71">
        <v>198</v>
      </c>
      <c r="B261" s="71" t="s">
        <v>904</v>
      </c>
      <c r="C261" s="82" t="s">
        <v>905</v>
      </c>
      <c r="D261" s="83" t="s">
        <v>14</v>
      </c>
      <c r="E261" s="84">
        <v>2</v>
      </c>
      <c r="F261" s="11"/>
      <c r="G261" s="129">
        <f t="shared" si="22"/>
        <v>0</v>
      </c>
      <c r="H261" s="55"/>
      <c r="I261" s="55"/>
    </row>
    <row r="262" spans="1:9" ht="33.75" x14ac:dyDescent="0.2">
      <c r="A262" s="71">
        <v>199</v>
      </c>
      <c r="B262" s="71" t="s">
        <v>906</v>
      </c>
      <c r="C262" s="82" t="s">
        <v>907</v>
      </c>
      <c r="D262" s="83" t="s">
        <v>14</v>
      </c>
      <c r="E262" s="84">
        <v>2</v>
      </c>
      <c r="F262" s="11"/>
      <c r="G262" s="129">
        <f>ROUND(E262*F262,2)</f>
        <v>0</v>
      </c>
      <c r="H262" s="55"/>
      <c r="I262" s="55"/>
    </row>
    <row r="263" spans="1:9" x14ac:dyDescent="0.2">
      <c r="A263" s="72"/>
      <c r="B263" s="72"/>
      <c r="C263" s="72" t="s">
        <v>908</v>
      </c>
      <c r="D263" s="72"/>
      <c r="E263" s="72"/>
      <c r="F263" s="72"/>
      <c r="G263" s="95">
        <f>SUM(G259:G262)</f>
        <v>0</v>
      </c>
      <c r="H263" s="95"/>
      <c r="I263" s="95"/>
    </row>
    <row r="264" spans="1:9" x14ac:dyDescent="0.2">
      <c r="A264" s="68"/>
      <c r="B264" s="68"/>
      <c r="C264" s="69" t="s">
        <v>2268</v>
      </c>
      <c r="D264" s="70"/>
      <c r="E264" s="68"/>
      <c r="F264" s="68"/>
      <c r="G264" s="68"/>
      <c r="H264" s="128"/>
      <c r="I264" s="128"/>
    </row>
    <row r="265" spans="1:9" ht="33.75" x14ac:dyDescent="0.2">
      <c r="A265" s="71">
        <v>200</v>
      </c>
      <c r="B265" s="71" t="s">
        <v>199</v>
      </c>
      <c r="C265" s="82" t="s">
        <v>909</v>
      </c>
      <c r="D265" s="83" t="s">
        <v>14</v>
      </c>
      <c r="E265" s="84">
        <v>44</v>
      </c>
      <c r="F265" s="11"/>
      <c r="G265" s="129">
        <f t="shared" ref="G265:G269" si="23">ROUND(E265*F265,2)</f>
        <v>0</v>
      </c>
      <c r="H265" s="55"/>
      <c r="I265" s="55"/>
    </row>
    <row r="266" spans="1:9" ht="33.75" x14ac:dyDescent="0.2">
      <c r="A266" s="71">
        <v>201</v>
      </c>
      <c r="B266" s="71" t="s">
        <v>910</v>
      </c>
      <c r="C266" s="82" t="s">
        <v>911</v>
      </c>
      <c r="D266" s="83" t="s">
        <v>75</v>
      </c>
      <c r="E266" s="84">
        <v>91</v>
      </c>
      <c r="F266" s="11"/>
      <c r="G266" s="129">
        <f t="shared" si="23"/>
        <v>0</v>
      </c>
      <c r="H266" s="55"/>
      <c r="I266" s="55"/>
    </row>
    <row r="267" spans="1:9" ht="22.5" x14ac:dyDescent="0.2">
      <c r="A267" s="71">
        <v>202</v>
      </c>
      <c r="B267" s="71" t="s">
        <v>912</v>
      </c>
      <c r="C267" s="82" t="s">
        <v>913</v>
      </c>
      <c r="D267" s="83" t="s">
        <v>75</v>
      </c>
      <c r="E267" s="84">
        <v>91</v>
      </c>
      <c r="F267" s="11"/>
      <c r="G267" s="129">
        <f t="shared" si="23"/>
        <v>0</v>
      </c>
      <c r="H267" s="55"/>
      <c r="I267" s="55"/>
    </row>
    <row r="268" spans="1:9" ht="33.75" x14ac:dyDescent="0.2">
      <c r="A268" s="71">
        <v>203</v>
      </c>
      <c r="B268" s="71" t="s">
        <v>677</v>
      </c>
      <c r="C268" s="82" t="s">
        <v>914</v>
      </c>
      <c r="D268" s="83" t="s">
        <v>204</v>
      </c>
      <c r="E268" s="84">
        <v>1</v>
      </c>
      <c r="F268" s="11"/>
      <c r="G268" s="129">
        <f t="shared" si="23"/>
        <v>0</v>
      </c>
      <c r="H268" s="55"/>
      <c r="I268" s="55"/>
    </row>
    <row r="269" spans="1:9" ht="33.75" x14ac:dyDescent="0.2">
      <c r="A269" s="71">
        <v>204</v>
      </c>
      <c r="B269" s="71" t="s">
        <v>763</v>
      </c>
      <c r="C269" s="82" t="s">
        <v>764</v>
      </c>
      <c r="D269" s="83" t="s">
        <v>204</v>
      </c>
      <c r="E269" s="84">
        <v>1</v>
      </c>
      <c r="F269" s="11"/>
      <c r="G269" s="129">
        <f t="shared" si="23"/>
        <v>0</v>
      </c>
      <c r="H269" s="55"/>
      <c r="I269" s="55"/>
    </row>
    <row r="270" spans="1:9" x14ac:dyDescent="0.2">
      <c r="A270" s="72"/>
      <c r="B270" s="72"/>
      <c r="C270" s="72" t="s">
        <v>915</v>
      </c>
      <c r="D270" s="72"/>
      <c r="E270" s="72"/>
      <c r="F270" s="72"/>
      <c r="G270" s="95">
        <f>SUM(G265:G269)</f>
        <v>0</v>
      </c>
      <c r="H270" s="95"/>
      <c r="I270" s="95"/>
    </row>
    <row r="271" spans="1:9" x14ac:dyDescent="0.2">
      <c r="A271" s="72"/>
      <c r="B271" s="72"/>
      <c r="C271" s="114" t="s">
        <v>234</v>
      </c>
      <c r="D271" s="72"/>
      <c r="E271" s="72"/>
      <c r="F271" s="72"/>
      <c r="G271" s="95">
        <f>SUM(G235+G257+G263+G270)</f>
        <v>0</v>
      </c>
      <c r="H271" s="95"/>
      <c r="I271" s="95"/>
    </row>
    <row r="272" spans="1:9" x14ac:dyDescent="0.2">
      <c r="A272" s="68"/>
      <c r="B272" s="68"/>
      <c r="C272" s="69" t="s">
        <v>2269</v>
      </c>
      <c r="D272" s="70"/>
      <c r="E272" s="68"/>
      <c r="F272" s="68"/>
      <c r="G272" s="68"/>
      <c r="H272" s="68"/>
      <c r="I272" s="68"/>
    </row>
    <row r="273" spans="1:9" x14ac:dyDescent="0.2">
      <c r="A273" s="68"/>
      <c r="B273" s="68"/>
      <c r="C273" s="69" t="s">
        <v>2270</v>
      </c>
      <c r="D273" s="70"/>
      <c r="E273" s="68"/>
      <c r="F273" s="68"/>
      <c r="G273" s="68"/>
      <c r="H273" s="128"/>
      <c r="I273" s="128"/>
    </row>
    <row r="274" spans="1:9" ht="33.75" x14ac:dyDescent="0.2">
      <c r="A274" s="71">
        <v>205</v>
      </c>
      <c r="B274" s="71" t="s">
        <v>816</v>
      </c>
      <c r="C274" s="82" t="s">
        <v>817</v>
      </c>
      <c r="D274" s="83" t="s">
        <v>75</v>
      </c>
      <c r="E274" s="84">
        <v>5</v>
      </c>
      <c r="F274" s="11"/>
      <c r="G274" s="129">
        <f t="shared" ref="G274:G296" si="24">ROUND(E274*F274,2)</f>
        <v>0</v>
      </c>
      <c r="H274" s="55"/>
      <c r="I274" s="55"/>
    </row>
    <row r="275" spans="1:9" ht="33.75" x14ac:dyDescent="0.2">
      <c r="A275" s="71">
        <v>206</v>
      </c>
      <c r="B275" s="71" t="s">
        <v>816</v>
      </c>
      <c r="C275" s="82" t="s">
        <v>818</v>
      </c>
      <c r="D275" s="83" t="s">
        <v>75</v>
      </c>
      <c r="E275" s="84">
        <v>122</v>
      </c>
      <c r="F275" s="11"/>
      <c r="G275" s="129">
        <f t="shared" si="24"/>
        <v>0</v>
      </c>
      <c r="H275" s="55"/>
      <c r="I275" s="55"/>
    </row>
    <row r="276" spans="1:9" ht="33.75" x14ac:dyDescent="0.2">
      <c r="A276" s="71">
        <v>207</v>
      </c>
      <c r="B276" s="71" t="s">
        <v>819</v>
      </c>
      <c r="C276" s="82" t="s">
        <v>820</v>
      </c>
      <c r="D276" s="83" t="s">
        <v>75</v>
      </c>
      <c r="E276" s="84">
        <v>6</v>
      </c>
      <c r="F276" s="11"/>
      <c r="G276" s="129">
        <f t="shared" si="24"/>
        <v>0</v>
      </c>
      <c r="H276" s="55"/>
      <c r="I276" s="55"/>
    </row>
    <row r="277" spans="1:9" ht="33.75" x14ac:dyDescent="0.2">
      <c r="A277" s="71">
        <v>208</v>
      </c>
      <c r="B277" s="71" t="s">
        <v>821</v>
      </c>
      <c r="C277" s="82" t="s">
        <v>822</v>
      </c>
      <c r="D277" s="83" t="s">
        <v>75</v>
      </c>
      <c r="E277" s="84">
        <v>10</v>
      </c>
      <c r="F277" s="11"/>
      <c r="G277" s="129">
        <f t="shared" si="24"/>
        <v>0</v>
      </c>
      <c r="H277" s="55"/>
      <c r="I277" s="55"/>
    </row>
    <row r="278" spans="1:9" ht="33.75" x14ac:dyDescent="0.2">
      <c r="A278" s="71">
        <v>209</v>
      </c>
      <c r="B278" s="71" t="s">
        <v>823</v>
      </c>
      <c r="C278" s="82" t="s">
        <v>824</v>
      </c>
      <c r="D278" s="83" t="s">
        <v>75</v>
      </c>
      <c r="E278" s="84">
        <v>6</v>
      </c>
      <c r="F278" s="11"/>
      <c r="G278" s="129">
        <f t="shared" si="24"/>
        <v>0</v>
      </c>
      <c r="H278" s="55"/>
      <c r="I278" s="55"/>
    </row>
    <row r="279" spans="1:9" ht="33.75" x14ac:dyDescent="0.2">
      <c r="A279" s="71">
        <v>210</v>
      </c>
      <c r="B279" s="71" t="s">
        <v>827</v>
      </c>
      <c r="C279" s="82" t="s">
        <v>828</v>
      </c>
      <c r="D279" s="83" t="s">
        <v>14</v>
      </c>
      <c r="E279" s="84">
        <v>4</v>
      </c>
      <c r="F279" s="11"/>
      <c r="G279" s="129">
        <f t="shared" si="24"/>
        <v>0</v>
      </c>
      <c r="H279" s="55"/>
      <c r="I279" s="55"/>
    </row>
    <row r="280" spans="1:9" ht="33.75" x14ac:dyDescent="0.2">
      <c r="A280" s="71">
        <v>211</v>
      </c>
      <c r="B280" s="71" t="s">
        <v>829</v>
      </c>
      <c r="C280" s="82" t="s">
        <v>830</v>
      </c>
      <c r="D280" s="83" t="s">
        <v>14</v>
      </c>
      <c r="E280" s="84">
        <v>1</v>
      </c>
      <c r="F280" s="11"/>
      <c r="G280" s="129">
        <f t="shared" si="24"/>
        <v>0</v>
      </c>
      <c r="H280" s="55"/>
      <c r="I280" s="55"/>
    </row>
    <row r="281" spans="1:9" ht="33.75" x14ac:dyDescent="0.2">
      <c r="A281" s="71">
        <v>212</v>
      </c>
      <c r="B281" s="71" t="s">
        <v>916</v>
      </c>
      <c r="C281" s="82" t="s">
        <v>917</v>
      </c>
      <c r="D281" s="83" t="s">
        <v>14</v>
      </c>
      <c r="E281" s="84">
        <v>2</v>
      </c>
      <c r="F281" s="11"/>
      <c r="G281" s="129">
        <f t="shared" si="24"/>
        <v>0</v>
      </c>
      <c r="H281" s="55"/>
      <c r="I281" s="55"/>
    </row>
    <row r="282" spans="1:9" ht="22.5" x14ac:dyDescent="0.2">
      <c r="A282" s="71">
        <v>213</v>
      </c>
      <c r="B282" s="71" t="s">
        <v>918</v>
      </c>
      <c r="C282" s="82" t="s">
        <v>919</v>
      </c>
      <c r="D282" s="83" t="s">
        <v>14</v>
      </c>
      <c r="E282" s="84">
        <v>1</v>
      </c>
      <c r="F282" s="11"/>
      <c r="G282" s="129">
        <f t="shared" si="24"/>
        <v>0</v>
      </c>
      <c r="H282" s="55"/>
      <c r="I282" s="55"/>
    </row>
    <row r="283" spans="1:9" ht="22.5" x14ac:dyDescent="0.2">
      <c r="A283" s="71">
        <v>214</v>
      </c>
      <c r="B283" s="71" t="s">
        <v>837</v>
      </c>
      <c r="C283" s="82" t="s">
        <v>838</v>
      </c>
      <c r="D283" s="83" t="s">
        <v>14</v>
      </c>
      <c r="E283" s="84">
        <v>2</v>
      </c>
      <c r="F283" s="11"/>
      <c r="G283" s="129">
        <f t="shared" si="24"/>
        <v>0</v>
      </c>
      <c r="H283" s="55"/>
      <c r="I283" s="55"/>
    </row>
    <row r="284" spans="1:9" ht="33.75" x14ac:dyDescent="0.2">
      <c r="A284" s="71">
        <v>215</v>
      </c>
      <c r="B284" s="71" t="s">
        <v>839</v>
      </c>
      <c r="C284" s="82" t="s">
        <v>840</v>
      </c>
      <c r="D284" s="83" t="s">
        <v>14</v>
      </c>
      <c r="E284" s="84">
        <v>4</v>
      </c>
      <c r="F284" s="11"/>
      <c r="G284" s="129">
        <f t="shared" si="24"/>
        <v>0</v>
      </c>
      <c r="H284" s="55"/>
      <c r="I284" s="55"/>
    </row>
    <row r="285" spans="1:9" ht="22.5" x14ac:dyDescent="0.2">
      <c r="A285" s="71">
        <v>216</v>
      </c>
      <c r="B285" s="71" t="s">
        <v>841</v>
      </c>
      <c r="C285" s="82" t="s">
        <v>842</v>
      </c>
      <c r="D285" s="83" t="s">
        <v>14</v>
      </c>
      <c r="E285" s="84">
        <v>4</v>
      </c>
      <c r="F285" s="11"/>
      <c r="G285" s="129">
        <f t="shared" si="24"/>
        <v>0</v>
      </c>
      <c r="H285" s="55"/>
      <c r="I285" s="55"/>
    </row>
    <row r="286" spans="1:9" ht="22.5" x14ac:dyDescent="0.2">
      <c r="A286" s="71">
        <v>217</v>
      </c>
      <c r="B286" s="71" t="s">
        <v>843</v>
      </c>
      <c r="C286" s="82" t="s">
        <v>844</v>
      </c>
      <c r="D286" s="83" t="s">
        <v>14</v>
      </c>
      <c r="E286" s="84">
        <v>3</v>
      </c>
      <c r="F286" s="11"/>
      <c r="G286" s="129">
        <f t="shared" si="24"/>
        <v>0</v>
      </c>
      <c r="H286" s="55"/>
      <c r="I286" s="55"/>
    </row>
    <row r="287" spans="1:9" ht="22.5" x14ac:dyDescent="0.2">
      <c r="A287" s="71">
        <v>218</v>
      </c>
      <c r="B287" s="71" t="s">
        <v>843</v>
      </c>
      <c r="C287" s="82" t="s">
        <v>845</v>
      </c>
      <c r="D287" s="83" t="s">
        <v>14</v>
      </c>
      <c r="E287" s="84">
        <v>1</v>
      </c>
      <c r="F287" s="11"/>
      <c r="G287" s="129">
        <f t="shared" si="24"/>
        <v>0</v>
      </c>
      <c r="H287" s="55"/>
      <c r="I287" s="55"/>
    </row>
    <row r="288" spans="1:9" ht="22.5" x14ac:dyDescent="0.2">
      <c r="A288" s="71">
        <v>219</v>
      </c>
      <c r="B288" s="71" t="s">
        <v>846</v>
      </c>
      <c r="C288" s="82" t="s">
        <v>847</v>
      </c>
      <c r="D288" s="83" t="s">
        <v>14</v>
      </c>
      <c r="E288" s="84">
        <v>3</v>
      </c>
      <c r="F288" s="11"/>
      <c r="G288" s="129">
        <f t="shared" si="24"/>
        <v>0</v>
      </c>
      <c r="H288" s="55"/>
      <c r="I288" s="55"/>
    </row>
    <row r="289" spans="1:9" ht="22.5" x14ac:dyDescent="0.2">
      <c r="A289" s="71">
        <v>220</v>
      </c>
      <c r="B289" s="71" t="s">
        <v>848</v>
      </c>
      <c r="C289" s="82" t="s">
        <v>849</v>
      </c>
      <c r="D289" s="83" t="s">
        <v>14</v>
      </c>
      <c r="E289" s="84">
        <v>1</v>
      </c>
      <c r="F289" s="11"/>
      <c r="G289" s="129">
        <f t="shared" si="24"/>
        <v>0</v>
      </c>
      <c r="H289" s="55"/>
      <c r="I289" s="55"/>
    </row>
    <row r="290" spans="1:9" ht="22.5" x14ac:dyDescent="0.2">
      <c r="A290" s="71">
        <v>221</v>
      </c>
      <c r="B290" s="71" t="s">
        <v>850</v>
      </c>
      <c r="C290" s="82" t="s">
        <v>851</v>
      </c>
      <c r="D290" s="83" t="s">
        <v>14</v>
      </c>
      <c r="E290" s="84">
        <v>4</v>
      </c>
      <c r="F290" s="11"/>
      <c r="G290" s="129">
        <f t="shared" si="24"/>
        <v>0</v>
      </c>
      <c r="H290" s="55"/>
      <c r="I290" s="55"/>
    </row>
    <row r="291" spans="1:9" ht="22.5" x14ac:dyDescent="0.2">
      <c r="A291" s="71">
        <v>222</v>
      </c>
      <c r="B291" s="71" t="s">
        <v>852</v>
      </c>
      <c r="C291" s="82" t="s">
        <v>853</v>
      </c>
      <c r="D291" s="83" t="s">
        <v>75</v>
      </c>
      <c r="E291" s="84">
        <v>5</v>
      </c>
      <c r="F291" s="11"/>
      <c r="G291" s="129">
        <f t="shared" si="24"/>
        <v>0</v>
      </c>
      <c r="H291" s="55"/>
      <c r="I291" s="55"/>
    </row>
    <row r="292" spans="1:9" ht="22.5" x14ac:dyDescent="0.2">
      <c r="A292" s="71">
        <v>223</v>
      </c>
      <c r="B292" s="71" t="s">
        <v>852</v>
      </c>
      <c r="C292" s="82" t="s">
        <v>854</v>
      </c>
      <c r="D292" s="83" t="s">
        <v>75</v>
      </c>
      <c r="E292" s="84">
        <v>122</v>
      </c>
      <c r="F292" s="11"/>
      <c r="G292" s="129">
        <f t="shared" si="24"/>
        <v>0</v>
      </c>
      <c r="H292" s="55"/>
      <c r="I292" s="55"/>
    </row>
    <row r="293" spans="1:9" ht="22.5" x14ac:dyDescent="0.2">
      <c r="A293" s="71">
        <v>224</v>
      </c>
      <c r="B293" s="71" t="s">
        <v>855</v>
      </c>
      <c r="C293" s="82" t="s">
        <v>856</v>
      </c>
      <c r="D293" s="83" t="s">
        <v>75</v>
      </c>
      <c r="E293" s="84">
        <v>6</v>
      </c>
      <c r="F293" s="11"/>
      <c r="G293" s="129">
        <f t="shared" si="24"/>
        <v>0</v>
      </c>
      <c r="H293" s="55"/>
      <c r="I293" s="55"/>
    </row>
    <row r="294" spans="1:9" ht="22.5" x14ac:dyDescent="0.2">
      <c r="A294" s="71">
        <v>225</v>
      </c>
      <c r="B294" s="71" t="s">
        <v>857</v>
      </c>
      <c r="C294" s="82" t="s">
        <v>858</v>
      </c>
      <c r="D294" s="83" t="s">
        <v>75</v>
      </c>
      <c r="E294" s="84">
        <v>10</v>
      </c>
      <c r="F294" s="11"/>
      <c r="G294" s="129">
        <f t="shared" si="24"/>
        <v>0</v>
      </c>
      <c r="H294" s="55"/>
      <c r="I294" s="55"/>
    </row>
    <row r="295" spans="1:9" ht="22.5" x14ac:dyDescent="0.2">
      <c r="A295" s="71">
        <v>226</v>
      </c>
      <c r="B295" s="71" t="s">
        <v>857</v>
      </c>
      <c r="C295" s="82" t="s">
        <v>859</v>
      </c>
      <c r="D295" s="83" t="s">
        <v>75</v>
      </c>
      <c r="E295" s="84">
        <v>6</v>
      </c>
      <c r="F295" s="11"/>
      <c r="G295" s="129">
        <f>ROUND(E295*F295,2)</f>
        <v>0</v>
      </c>
      <c r="H295" s="55"/>
      <c r="I295" s="55"/>
    </row>
    <row r="296" spans="1:9" x14ac:dyDescent="0.2">
      <c r="A296" s="103" t="s">
        <v>2611</v>
      </c>
      <c r="B296" s="103"/>
      <c r="C296" s="97" t="s">
        <v>2612</v>
      </c>
      <c r="D296" s="108" t="s">
        <v>204</v>
      </c>
      <c r="E296" s="98">
        <v>2</v>
      </c>
      <c r="F296" s="11"/>
      <c r="G296" s="170">
        <f>ROUND(E296*F296,2)</f>
        <v>0</v>
      </c>
      <c r="H296" s="55"/>
      <c r="I296" s="55"/>
    </row>
    <row r="297" spans="1:9" x14ac:dyDescent="0.2">
      <c r="A297" s="72"/>
      <c r="B297" s="72"/>
      <c r="C297" s="72" t="s">
        <v>862</v>
      </c>
      <c r="D297" s="72"/>
      <c r="E297" s="72"/>
      <c r="F297" s="72"/>
      <c r="G297" s="95">
        <f>SUM(G274:G296)</f>
        <v>0</v>
      </c>
      <c r="H297" s="174"/>
      <c r="I297" s="174"/>
    </row>
    <row r="298" spans="1:9" x14ac:dyDescent="0.2">
      <c r="A298" s="68"/>
      <c r="B298" s="68"/>
      <c r="C298" s="69" t="s">
        <v>2271</v>
      </c>
      <c r="D298" s="70"/>
      <c r="E298" s="68"/>
      <c r="F298" s="68"/>
      <c r="G298" s="68"/>
      <c r="H298" s="128"/>
      <c r="I298" s="128"/>
    </row>
    <row r="299" spans="1:9" ht="33.75" x14ac:dyDescent="0.2">
      <c r="A299" s="71">
        <v>227</v>
      </c>
      <c r="B299" s="71" t="s">
        <v>863</v>
      </c>
      <c r="C299" s="82" t="s">
        <v>864</v>
      </c>
      <c r="D299" s="83" t="s">
        <v>66</v>
      </c>
      <c r="E299" s="84">
        <v>54.24</v>
      </c>
      <c r="F299" s="11"/>
      <c r="G299" s="170">
        <f>ROUND(E299*F299,2)</f>
        <v>0</v>
      </c>
      <c r="H299" s="55"/>
      <c r="I299" s="55"/>
    </row>
    <row r="300" spans="1:9" ht="22.5" x14ac:dyDescent="0.2">
      <c r="A300" s="71">
        <v>228</v>
      </c>
      <c r="B300" s="71" t="s">
        <v>352</v>
      </c>
      <c r="C300" s="82" t="s">
        <v>644</v>
      </c>
      <c r="D300" s="83" t="s">
        <v>15</v>
      </c>
      <c r="E300" s="84">
        <v>67.8</v>
      </c>
      <c r="F300" s="11"/>
      <c r="G300" s="170">
        <f t="shared" ref="G300:G315" si="25">ROUND(E300*F300,2)</f>
        <v>0</v>
      </c>
      <c r="H300" s="55"/>
      <c r="I300" s="55"/>
    </row>
    <row r="301" spans="1:9" ht="33.75" x14ac:dyDescent="0.2">
      <c r="A301" s="71">
        <v>229</v>
      </c>
      <c r="B301" s="71" t="s">
        <v>865</v>
      </c>
      <c r="C301" s="82" t="s">
        <v>866</v>
      </c>
      <c r="D301" s="83" t="s">
        <v>66</v>
      </c>
      <c r="E301" s="84">
        <v>45.66</v>
      </c>
      <c r="F301" s="11"/>
      <c r="G301" s="170">
        <f t="shared" si="25"/>
        <v>0</v>
      </c>
      <c r="H301" s="55"/>
      <c r="I301" s="55"/>
    </row>
    <row r="302" spans="1:9" ht="33.75" x14ac:dyDescent="0.2">
      <c r="A302" s="71">
        <v>230</v>
      </c>
      <c r="B302" s="71" t="s">
        <v>867</v>
      </c>
      <c r="C302" s="82" t="s">
        <v>868</v>
      </c>
      <c r="D302" s="83" t="s">
        <v>66</v>
      </c>
      <c r="E302" s="84">
        <v>8.58</v>
      </c>
      <c r="F302" s="11"/>
      <c r="G302" s="170">
        <f t="shared" si="25"/>
        <v>0</v>
      </c>
      <c r="H302" s="55"/>
      <c r="I302" s="55"/>
    </row>
    <row r="303" spans="1:9" ht="33.75" x14ac:dyDescent="0.2">
      <c r="A303" s="71">
        <v>231</v>
      </c>
      <c r="B303" s="71" t="s">
        <v>869</v>
      </c>
      <c r="C303" s="82" t="s">
        <v>870</v>
      </c>
      <c r="D303" s="83" t="s">
        <v>66</v>
      </c>
      <c r="E303" s="84">
        <v>8.58</v>
      </c>
      <c r="F303" s="11"/>
      <c r="G303" s="170">
        <f t="shared" si="25"/>
        <v>0</v>
      </c>
      <c r="H303" s="55"/>
      <c r="I303" s="55"/>
    </row>
    <row r="304" spans="1:9" ht="33.75" x14ac:dyDescent="0.2">
      <c r="A304" s="71">
        <v>232</v>
      </c>
      <c r="B304" s="71" t="s">
        <v>871</v>
      </c>
      <c r="C304" s="82" t="s">
        <v>872</v>
      </c>
      <c r="D304" s="83" t="s">
        <v>75</v>
      </c>
      <c r="E304" s="84">
        <v>30</v>
      </c>
      <c r="F304" s="11"/>
      <c r="G304" s="170">
        <f t="shared" si="25"/>
        <v>0</v>
      </c>
      <c r="H304" s="55"/>
      <c r="I304" s="55"/>
    </row>
    <row r="305" spans="1:9" ht="33.75" x14ac:dyDescent="0.2">
      <c r="A305" s="71">
        <v>233</v>
      </c>
      <c r="B305" s="71" t="s">
        <v>873</v>
      </c>
      <c r="C305" s="82" t="s">
        <v>874</v>
      </c>
      <c r="D305" s="83" t="s">
        <v>75</v>
      </c>
      <c r="E305" s="84">
        <v>75</v>
      </c>
      <c r="F305" s="11"/>
      <c r="G305" s="170">
        <f t="shared" si="25"/>
        <v>0</v>
      </c>
      <c r="H305" s="55"/>
      <c r="I305" s="55"/>
    </row>
    <row r="306" spans="1:9" ht="33.75" x14ac:dyDescent="0.2">
      <c r="A306" s="71">
        <v>234</v>
      </c>
      <c r="B306" s="71" t="s">
        <v>875</v>
      </c>
      <c r="C306" s="82" t="s">
        <v>876</v>
      </c>
      <c r="D306" s="83" t="s">
        <v>75</v>
      </c>
      <c r="E306" s="84">
        <v>6</v>
      </c>
      <c r="F306" s="11"/>
      <c r="G306" s="170">
        <f t="shared" si="25"/>
        <v>0</v>
      </c>
      <c r="H306" s="55"/>
      <c r="I306" s="55"/>
    </row>
    <row r="307" spans="1:9" ht="33.75" x14ac:dyDescent="0.2">
      <c r="A307" s="71">
        <v>235</v>
      </c>
      <c r="B307" s="71" t="s">
        <v>879</v>
      </c>
      <c r="C307" s="82" t="s">
        <v>880</v>
      </c>
      <c r="D307" s="83" t="s">
        <v>75</v>
      </c>
      <c r="E307" s="84">
        <v>12</v>
      </c>
      <c r="F307" s="11"/>
      <c r="G307" s="170">
        <f t="shared" si="25"/>
        <v>0</v>
      </c>
      <c r="H307" s="55"/>
      <c r="I307" s="55"/>
    </row>
    <row r="308" spans="1:9" ht="22.5" x14ac:dyDescent="0.2">
      <c r="A308" s="71">
        <v>236</v>
      </c>
      <c r="B308" s="71" t="s">
        <v>881</v>
      </c>
      <c r="C308" s="82" t="s">
        <v>882</v>
      </c>
      <c r="D308" s="83" t="s">
        <v>75</v>
      </c>
      <c r="E308" s="84">
        <v>10</v>
      </c>
      <c r="F308" s="11"/>
      <c r="G308" s="170">
        <f t="shared" si="25"/>
        <v>0</v>
      </c>
      <c r="H308" s="55"/>
      <c r="I308" s="55"/>
    </row>
    <row r="309" spans="1:9" ht="33.75" x14ac:dyDescent="0.2">
      <c r="A309" s="71">
        <v>237</v>
      </c>
      <c r="B309" s="71" t="s">
        <v>920</v>
      </c>
      <c r="C309" s="82" t="s">
        <v>921</v>
      </c>
      <c r="D309" s="83" t="s">
        <v>75</v>
      </c>
      <c r="E309" s="84">
        <v>2</v>
      </c>
      <c r="F309" s="11"/>
      <c r="G309" s="170">
        <f t="shared" si="25"/>
        <v>0</v>
      </c>
      <c r="H309" s="55"/>
      <c r="I309" s="55"/>
    </row>
    <row r="310" spans="1:9" ht="33.75" x14ac:dyDescent="0.2">
      <c r="A310" s="71">
        <v>238</v>
      </c>
      <c r="B310" s="71" t="s">
        <v>887</v>
      </c>
      <c r="C310" s="82" t="s">
        <v>888</v>
      </c>
      <c r="D310" s="83" t="s">
        <v>14</v>
      </c>
      <c r="E310" s="84">
        <v>1</v>
      </c>
      <c r="F310" s="11"/>
      <c r="G310" s="170">
        <f t="shared" si="25"/>
        <v>0</v>
      </c>
      <c r="H310" s="55"/>
      <c r="I310" s="55"/>
    </row>
    <row r="311" spans="1:9" ht="33.75" x14ac:dyDescent="0.2">
      <c r="A311" s="71">
        <v>239</v>
      </c>
      <c r="B311" s="71" t="s">
        <v>889</v>
      </c>
      <c r="C311" s="82" t="s">
        <v>890</v>
      </c>
      <c r="D311" s="83" t="s">
        <v>14</v>
      </c>
      <c r="E311" s="84">
        <v>4</v>
      </c>
      <c r="F311" s="11"/>
      <c r="G311" s="170">
        <f t="shared" si="25"/>
        <v>0</v>
      </c>
      <c r="H311" s="55"/>
      <c r="I311" s="55"/>
    </row>
    <row r="312" spans="1:9" ht="33.75" x14ac:dyDescent="0.2">
      <c r="A312" s="71">
        <v>240</v>
      </c>
      <c r="B312" s="71" t="s">
        <v>891</v>
      </c>
      <c r="C312" s="82" t="s">
        <v>892</v>
      </c>
      <c r="D312" s="83" t="s">
        <v>14</v>
      </c>
      <c r="E312" s="84">
        <v>3</v>
      </c>
      <c r="F312" s="11"/>
      <c r="G312" s="170">
        <f t="shared" si="25"/>
        <v>0</v>
      </c>
      <c r="H312" s="55"/>
      <c r="I312" s="55"/>
    </row>
    <row r="313" spans="1:9" ht="33.75" x14ac:dyDescent="0.2">
      <c r="A313" s="71">
        <v>241</v>
      </c>
      <c r="B313" s="71" t="s">
        <v>893</v>
      </c>
      <c r="C313" s="82" t="s">
        <v>894</v>
      </c>
      <c r="D313" s="83" t="s">
        <v>14</v>
      </c>
      <c r="E313" s="84">
        <v>3</v>
      </c>
      <c r="F313" s="11"/>
      <c r="G313" s="170">
        <f t="shared" si="25"/>
        <v>0</v>
      </c>
      <c r="H313" s="55"/>
      <c r="I313" s="55"/>
    </row>
    <row r="314" spans="1:9" ht="33.75" x14ac:dyDescent="0.2">
      <c r="A314" s="71">
        <v>242</v>
      </c>
      <c r="B314" s="71" t="s">
        <v>895</v>
      </c>
      <c r="C314" s="82" t="s">
        <v>896</v>
      </c>
      <c r="D314" s="83" t="s">
        <v>14</v>
      </c>
      <c r="E314" s="84">
        <v>3</v>
      </c>
      <c r="F314" s="11"/>
      <c r="G314" s="170">
        <f t="shared" si="25"/>
        <v>0</v>
      </c>
      <c r="H314" s="55"/>
      <c r="I314" s="55"/>
    </row>
    <row r="315" spans="1:9" ht="33.75" x14ac:dyDescent="0.2">
      <c r="A315" s="71">
        <v>243</v>
      </c>
      <c r="B315" s="71" t="s">
        <v>897</v>
      </c>
      <c r="C315" s="82" t="s">
        <v>898</v>
      </c>
      <c r="D315" s="83" t="s">
        <v>14</v>
      </c>
      <c r="E315" s="84">
        <v>6</v>
      </c>
      <c r="F315" s="11"/>
      <c r="G315" s="170">
        <f>ROUND(E315*F315,2)</f>
        <v>0</v>
      </c>
      <c r="H315" s="55"/>
      <c r="I315" s="55"/>
    </row>
    <row r="316" spans="1:9" x14ac:dyDescent="0.2">
      <c r="A316" s="72"/>
      <c r="B316" s="72"/>
      <c r="C316" s="72" t="s">
        <v>899</v>
      </c>
      <c r="D316" s="72"/>
      <c r="E316" s="72"/>
      <c r="F316" s="72"/>
      <c r="G316" s="95">
        <f>SUM(G299:G315)</f>
        <v>0</v>
      </c>
      <c r="H316" s="95"/>
      <c r="I316" s="95"/>
    </row>
    <row r="317" spans="1:9" x14ac:dyDescent="0.2">
      <c r="A317" s="68"/>
      <c r="B317" s="68"/>
      <c r="C317" s="69" t="s">
        <v>2272</v>
      </c>
      <c r="D317" s="70"/>
      <c r="E317" s="68"/>
      <c r="F317" s="68"/>
      <c r="G317" s="68"/>
      <c r="H317" s="128"/>
      <c r="I317" s="128"/>
    </row>
    <row r="318" spans="1:9" ht="33.75" x14ac:dyDescent="0.2">
      <c r="A318" s="71">
        <v>244</v>
      </c>
      <c r="B318" s="71" t="s">
        <v>922</v>
      </c>
      <c r="C318" s="82" t="s">
        <v>923</v>
      </c>
      <c r="D318" s="83" t="s">
        <v>75</v>
      </c>
      <c r="E318" s="84">
        <v>11</v>
      </c>
      <c r="F318" s="11"/>
      <c r="G318" s="170">
        <f>ROUND(E318*F318,2)</f>
        <v>0</v>
      </c>
      <c r="H318" s="55"/>
      <c r="I318" s="55"/>
    </row>
    <row r="319" spans="1:9" x14ac:dyDescent="0.2">
      <c r="A319" s="72"/>
      <c r="B319" s="72"/>
      <c r="C319" s="72" t="s">
        <v>908</v>
      </c>
      <c r="D319" s="72"/>
      <c r="E319" s="72"/>
      <c r="F319" s="72"/>
      <c r="G319" s="134">
        <f>SUM(G318)</f>
        <v>0</v>
      </c>
      <c r="H319" s="134"/>
      <c r="I319" s="74"/>
    </row>
    <row r="320" spans="1:9" x14ac:dyDescent="0.2">
      <c r="A320" s="68"/>
      <c r="B320" s="68"/>
      <c r="C320" s="69" t="s">
        <v>2273</v>
      </c>
      <c r="D320" s="70"/>
      <c r="E320" s="68"/>
      <c r="F320" s="68"/>
      <c r="G320" s="68"/>
      <c r="H320" s="138"/>
      <c r="I320" s="135"/>
    </row>
    <row r="321" spans="1:9" ht="33.75" x14ac:dyDescent="0.2">
      <c r="A321" s="71">
        <v>245</v>
      </c>
      <c r="B321" s="71" t="s">
        <v>199</v>
      </c>
      <c r="C321" s="82" t="s">
        <v>909</v>
      </c>
      <c r="D321" s="83" t="s">
        <v>14</v>
      </c>
      <c r="E321" s="84">
        <v>17</v>
      </c>
      <c r="F321" s="11"/>
      <c r="G321" s="170">
        <f>ROUND(E321*F321,2)</f>
        <v>0</v>
      </c>
      <c r="H321" s="55"/>
      <c r="I321" s="55"/>
    </row>
    <row r="322" spans="1:9" ht="33.75" x14ac:dyDescent="0.2">
      <c r="A322" s="71">
        <v>246</v>
      </c>
      <c r="B322" s="71" t="s">
        <v>910</v>
      </c>
      <c r="C322" s="82" t="s">
        <v>911</v>
      </c>
      <c r="D322" s="83" t="s">
        <v>75</v>
      </c>
      <c r="E322" s="84">
        <v>151</v>
      </c>
      <c r="F322" s="11"/>
      <c r="G322" s="170">
        <f t="shared" ref="G322:G325" si="26">ROUND(E322*F322,2)</f>
        <v>0</v>
      </c>
      <c r="H322" s="55"/>
      <c r="I322" s="55"/>
    </row>
    <row r="323" spans="1:9" ht="22.5" x14ac:dyDescent="0.2">
      <c r="A323" s="71">
        <v>247</v>
      </c>
      <c r="B323" s="71" t="s">
        <v>912</v>
      </c>
      <c r="C323" s="82" t="s">
        <v>913</v>
      </c>
      <c r="D323" s="83" t="s">
        <v>75</v>
      </c>
      <c r="E323" s="84">
        <v>151</v>
      </c>
      <c r="F323" s="11"/>
      <c r="G323" s="170">
        <f t="shared" si="26"/>
        <v>0</v>
      </c>
      <c r="H323" s="55"/>
      <c r="I323" s="55"/>
    </row>
    <row r="324" spans="1:9" ht="33.75" x14ac:dyDescent="0.2">
      <c r="A324" s="71">
        <v>248</v>
      </c>
      <c r="B324" s="71" t="s">
        <v>677</v>
      </c>
      <c r="C324" s="82" t="s">
        <v>914</v>
      </c>
      <c r="D324" s="83" t="s">
        <v>204</v>
      </c>
      <c r="E324" s="84">
        <v>1</v>
      </c>
      <c r="F324" s="11"/>
      <c r="G324" s="170">
        <f t="shared" si="26"/>
        <v>0</v>
      </c>
      <c r="H324" s="55"/>
      <c r="I324" s="55"/>
    </row>
    <row r="325" spans="1:9" ht="33.75" x14ac:dyDescent="0.2">
      <c r="A325" s="71">
        <v>249</v>
      </c>
      <c r="B325" s="71" t="s">
        <v>763</v>
      </c>
      <c r="C325" s="82" t="s">
        <v>764</v>
      </c>
      <c r="D325" s="83" t="s">
        <v>204</v>
      </c>
      <c r="E325" s="84">
        <v>1</v>
      </c>
      <c r="F325" s="11"/>
      <c r="G325" s="170">
        <f>ROUND(E325*F325,2)</f>
        <v>0</v>
      </c>
      <c r="H325" s="55"/>
      <c r="I325" s="55"/>
    </row>
    <row r="326" spans="1:9" x14ac:dyDescent="0.2">
      <c r="A326" s="72"/>
      <c r="B326" s="72"/>
      <c r="C326" s="72" t="s">
        <v>915</v>
      </c>
      <c r="D326" s="72"/>
      <c r="E326" s="72"/>
      <c r="F326" s="72"/>
      <c r="G326" s="95">
        <f>SUM(G321:G325)</f>
        <v>0</v>
      </c>
      <c r="H326" s="95"/>
      <c r="I326" s="95"/>
    </row>
    <row r="327" spans="1:9" x14ac:dyDescent="0.2">
      <c r="A327" s="72"/>
      <c r="B327" s="72"/>
      <c r="C327" s="114" t="s">
        <v>285</v>
      </c>
      <c r="D327" s="72"/>
      <c r="E327" s="72"/>
      <c r="F327" s="72"/>
      <c r="G327" s="95">
        <f>SUM(G297+G316+G319+G326)</f>
        <v>0</v>
      </c>
      <c r="H327" s="95"/>
      <c r="I327" s="95"/>
    </row>
    <row r="328" spans="1:9" x14ac:dyDescent="0.2">
      <c r="A328" s="68"/>
      <c r="B328" s="68"/>
      <c r="C328" s="69" t="s">
        <v>2274</v>
      </c>
      <c r="D328" s="70"/>
      <c r="E328" s="68"/>
      <c r="F328" s="68"/>
      <c r="G328" s="68"/>
      <c r="H328" s="68"/>
      <c r="I328" s="68"/>
    </row>
    <row r="329" spans="1:9" x14ac:dyDescent="0.2">
      <c r="A329" s="68"/>
      <c r="B329" s="68"/>
      <c r="C329" s="69" t="s">
        <v>2275</v>
      </c>
      <c r="D329" s="70"/>
      <c r="E329" s="68"/>
      <c r="F329" s="68"/>
      <c r="G329" s="68"/>
      <c r="H329" s="128"/>
      <c r="I329" s="128"/>
    </row>
    <row r="330" spans="1:9" ht="33.75" x14ac:dyDescent="0.2">
      <c r="A330" s="71">
        <v>250</v>
      </c>
      <c r="B330" s="71" t="s">
        <v>816</v>
      </c>
      <c r="C330" s="82" t="s">
        <v>818</v>
      </c>
      <c r="D330" s="83" t="s">
        <v>75</v>
      </c>
      <c r="E330" s="84">
        <v>200</v>
      </c>
      <c r="F330" s="11"/>
      <c r="G330" s="170">
        <f>ROUND(E330*F330,2)</f>
        <v>0</v>
      </c>
      <c r="H330" s="55"/>
      <c r="I330" s="55"/>
    </row>
    <row r="331" spans="1:9" ht="33.75" x14ac:dyDescent="0.2">
      <c r="A331" s="71">
        <v>251</v>
      </c>
      <c r="B331" s="71" t="s">
        <v>819</v>
      </c>
      <c r="C331" s="82" t="s">
        <v>820</v>
      </c>
      <c r="D331" s="83" t="s">
        <v>75</v>
      </c>
      <c r="E331" s="84">
        <v>60</v>
      </c>
      <c r="F331" s="11"/>
      <c r="G331" s="170">
        <f t="shared" ref="G331:G357" si="27">ROUND(E331*F331,2)</f>
        <v>0</v>
      </c>
      <c r="H331" s="55"/>
      <c r="I331" s="55"/>
    </row>
    <row r="332" spans="1:9" ht="33.75" x14ac:dyDescent="0.2">
      <c r="A332" s="71">
        <v>252</v>
      </c>
      <c r="B332" s="71" t="s">
        <v>821</v>
      </c>
      <c r="C332" s="82" t="s">
        <v>822</v>
      </c>
      <c r="D332" s="83" t="s">
        <v>75</v>
      </c>
      <c r="E332" s="84">
        <v>33</v>
      </c>
      <c r="F332" s="11"/>
      <c r="G332" s="170">
        <f t="shared" si="27"/>
        <v>0</v>
      </c>
      <c r="H332" s="55"/>
      <c r="I332" s="55"/>
    </row>
    <row r="333" spans="1:9" ht="33.75" x14ac:dyDescent="0.2">
      <c r="A333" s="71">
        <v>253</v>
      </c>
      <c r="B333" s="71" t="s">
        <v>823</v>
      </c>
      <c r="C333" s="82" t="s">
        <v>824</v>
      </c>
      <c r="D333" s="83" t="s">
        <v>75</v>
      </c>
      <c r="E333" s="84">
        <v>44</v>
      </c>
      <c r="F333" s="11"/>
      <c r="G333" s="170">
        <f t="shared" si="27"/>
        <v>0</v>
      </c>
      <c r="H333" s="55"/>
      <c r="I333" s="55"/>
    </row>
    <row r="334" spans="1:9" ht="33.75" x14ac:dyDescent="0.2">
      <c r="A334" s="71">
        <v>254</v>
      </c>
      <c r="B334" s="71" t="s">
        <v>825</v>
      </c>
      <c r="C334" s="82" t="s">
        <v>826</v>
      </c>
      <c r="D334" s="83" t="s">
        <v>75</v>
      </c>
      <c r="E334" s="84">
        <v>9</v>
      </c>
      <c r="F334" s="11"/>
      <c r="G334" s="170">
        <f t="shared" si="27"/>
        <v>0</v>
      </c>
      <c r="H334" s="55"/>
      <c r="I334" s="55"/>
    </row>
    <row r="335" spans="1:9" ht="33.75" x14ac:dyDescent="0.2">
      <c r="A335" s="71">
        <v>255</v>
      </c>
      <c r="B335" s="71" t="s">
        <v>924</v>
      </c>
      <c r="C335" s="82" t="s">
        <v>925</v>
      </c>
      <c r="D335" s="83" t="s">
        <v>75</v>
      </c>
      <c r="E335" s="84">
        <v>11</v>
      </c>
      <c r="F335" s="11"/>
      <c r="G335" s="170">
        <f t="shared" si="27"/>
        <v>0</v>
      </c>
      <c r="H335" s="55"/>
      <c r="I335" s="55"/>
    </row>
    <row r="336" spans="1:9" ht="33.75" x14ac:dyDescent="0.2">
      <c r="A336" s="71">
        <v>256</v>
      </c>
      <c r="B336" s="71" t="s">
        <v>827</v>
      </c>
      <c r="C336" s="82" t="s">
        <v>828</v>
      </c>
      <c r="D336" s="83" t="s">
        <v>14</v>
      </c>
      <c r="E336" s="84">
        <v>19</v>
      </c>
      <c r="F336" s="11"/>
      <c r="G336" s="170">
        <f t="shared" si="27"/>
        <v>0</v>
      </c>
      <c r="H336" s="55"/>
      <c r="I336" s="55"/>
    </row>
    <row r="337" spans="1:9" ht="33.75" x14ac:dyDescent="0.2">
      <c r="A337" s="71">
        <v>257</v>
      </c>
      <c r="B337" s="71" t="s">
        <v>926</v>
      </c>
      <c r="C337" s="82" t="s">
        <v>927</v>
      </c>
      <c r="D337" s="83" t="s">
        <v>14</v>
      </c>
      <c r="E337" s="84">
        <v>10</v>
      </c>
      <c r="F337" s="11"/>
      <c r="G337" s="170">
        <f t="shared" si="27"/>
        <v>0</v>
      </c>
      <c r="H337" s="55"/>
      <c r="I337" s="55"/>
    </row>
    <row r="338" spans="1:9" ht="33.75" x14ac:dyDescent="0.2">
      <c r="A338" s="71">
        <v>258</v>
      </c>
      <c r="B338" s="71" t="s">
        <v>829</v>
      </c>
      <c r="C338" s="82" t="s">
        <v>830</v>
      </c>
      <c r="D338" s="83" t="s">
        <v>14</v>
      </c>
      <c r="E338" s="84">
        <v>3</v>
      </c>
      <c r="F338" s="11"/>
      <c r="G338" s="170">
        <f t="shared" si="27"/>
        <v>0</v>
      </c>
      <c r="H338" s="55"/>
      <c r="I338" s="55"/>
    </row>
    <row r="339" spans="1:9" ht="33.75" x14ac:dyDescent="0.2">
      <c r="A339" s="71">
        <v>259</v>
      </c>
      <c r="B339" s="71" t="s">
        <v>916</v>
      </c>
      <c r="C339" s="82" t="s">
        <v>917</v>
      </c>
      <c r="D339" s="83" t="s">
        <v>14</v>
      </c>
      <c r="E339" s="84">
        <v>5</v>
      </c>
      <c r="F339" s="11"/>
      <c r="G339" s="170">
        <f t="shared" si="27"/>
        <v>0</v>
      </c>
      <c r="H339" s="55"/>
      <c r="I339" s="55"/>
    </row>
    <row r="340" spans="1:9" ht="33.75" x14ac:dyDescent="0.2">
      <c r="A340" s="71">
        <v>260</v>
      </c>
      <c r="B340" s="71" t="s">
        <v>928</v>
      </c>
      <c r="C340" s="82" t="s">
        <v>929</v>
      </c>
      <c r="D340" s="83" t="s">
        <v>14</v>
      </c>
      <c r="E340" s="84">
        <v>2</v>
      </c>
      <c r="F340" s="11"/>
      <c r="G340" s="170">
        <f t="shared" si="27"/>
        <v>0</v>
      </c>
      <c r="H340" s="55"/>
      <c r="I340" s="55"/>
    </row>
    <row r="341" spans="1:9" ht="22.5" x14ac:dyDescent="0.2">
      <c r="A341" s="71">
        <v>261</v>
      </c>
      <c r="B341" s="71" t="s">
        <v>930</v>
      </c>
      <c r="C341" s="82" t="s">
        <v>931</v>
      </c>
      <c r="D341" s="83" t="s">
        <v>14</v>
      </c>
      <c r="E341" s="84">
        <v>1</v>
      </c>
      <c r="F341" s="11"/>
      <c r="G341" s="170">
        <f t="shared" si="27"/>
        <v>0</v>
      </c>
      <c r="H341" s="55"/>
      <c r="I341" s="55"/>
    </row>
    <row r="342" spans="1:9" ht="22.5" x14ac:dyDescent="0.2">
      <c r="A342" s="71">
        <v>262</v>
      </c>
      <c r="B342" s="71" t="s">
        <v>918</v>
      </c>
      <c r="C342" s="82" t="s">
        <v>932</v>
      </c>
      <c r="D342" s="83" t="s">
        <v>14</v>
      </c>
      <c r="E342" s="84">
        <v>1</v>
      </c>
      <c r="F342" s="11"/>
      <c r="G342" s="170">
        <f t="shared" si="27"/>
        <v>0</v>
      </c>
      <c r="H342" s="55"/>
      <c r="I342" s="55"/>
    </row>
    <row r="343" spans="1:9" ht="22.5" x14ac:dyDescent="0.2">
      <c r="A343" s="71">
        <v>263</v>
      </c>
      <c r="B343" s="71" t="s">
        <v>933</v>
      </c>
      <c r="C343" s="82" t="s">
        <v>934</v>
      </c>
      <c r="D343" s="83" t="s">
        <v>14</v>
      </c>
      <c r="E343" s="84">
        <v>1</v>
      </c>
      <c r="F343" s="11"/>
      <c r="G343" s="170">
        <f t="shared" si="27"/>
        <v>0</v>
      </c>
      <c r="H343" s="55"/>
      <c r="I343" s="55"/>
    </row>
    <row r="344" spans="1:9" ht="33.75" x14ac:dyDescent="0.2">
      <c r="A344" s="71">
        <v>264</v>
      </c>
      <c r="B344" s="71" t="s">
        <v>935</v>
      </c>
      <c r="C344" s="82" t="s">
        <v>936</v>
      </c>
      <c r="D344" s="83" t="s">
        <v>14</v>
      </c>
      <c r="E344" s="84">
        <v>3</v>
      </c>
      <c r="F344" s="11"/>
      <c r="G344" s="170">
        <f t="shared" si="27"/>
        <v>0</v>
      </c>
      <c r="H344" s="55"/>
      <c r="I344" s="55"/>
    </row>
    <row r="345" spans="1:9" ht="33.75" x14ac:dyDescent="0.2">
      <c r="A345" s="71">
        <v>265</v>
      </c>
      <c r="B345" s="71" t="s">
        <v>839</v>
      </c>
      <c r="C345" s="82" t="s">
        <v>840</v>
      </c>
      <c r="D345" s="83" t="s">
        <v>14</v>
      </c>
      <c r="E345" s="84">
        <v>6</v>
      </c>
      <c r="F345" s="11"/>
      <c r="G345" s="170">
        <f t="shared" si="27"/>
        <v>0</v>
      </c>
      <c r="H345" s="55"/>
      <c r="I345" s="55"/>
    </row>
    <row r="346" spans="1:9" ht="22.5" x14ac:dyDescent="0.2">
      <c r="A346" s="71">
        <v>266</v>
      </c>
      <c r="B346" s="71" t="s">
        <v>841</v>
      </c>
      <c r="C346" s="82" t="s">
        <v>842</v>
      </c>
      <c r="D346" s="83" t="s">
        <v>14</v>
      </c>
      <c r="E346" s="84">
        <v>6</v>
      </c>
      <c r="F346" s="11"/>
      <c r="G346" s="170">
        <f t="shared" si="27"/>
        <v>0</v>
      </c>
      <c r="H346" s="55"/>
      <c r="I346" s="55"/>
    </row>
    <row r="347" spans="1:9" ht="22.5" x14ac:dyDescent="0.2">
      <c r="A347" s="71">
        <v>267</v>
      </c>
      <c r="B347" s="71" t="s">
        <v>843</v>
      </c>
      <c r="C347" s="82" t="s">
        <v>844</v>
      </c>
      <c r="D347" s="83" t="s">
        <v>14</v>
      </c>
      <c r="E347" s="84">
        <v>21</v>
      </c>
      <c r="F347" s="11"/>
      <c r="G347" s="170">
        <f t="shared" si="27"/>
        <v>0</v>
      </c>
      <c r="H347" s="55"/>
      <c r="I347" s="55"/>
    </row>
    <row r="348" spans="1:9" ht="22.5" x14ac:dyDescent="0.2">
      <c r="A348" s="71">
        <v>268</v>
      </c>
      <c r="B348" s="71" t="s">
        <v>843</v>
      </c>
      <c r="C348" s="82" t="s">
        <v>845</v>
      </c>
      <c r="D348" s="83" t="s">
        <v>14</v>
      </c>
      <c r="E348" s="84">
        <v>12</v>
      </c>
      <c r="F348" s="11"/>
      <c r="G348" s="170">
        <f t="shared" si="27"/>
        <v>0</v>
      </c>
      <c r="H348" s="55"/>
      <c r="I348" s="55"/>
    </row>
    <row r="349" spans="1:9" ht="22.5" x14ac:dyDescent="0.2">
      <c r="A349" s="71">
        <v>269</v>
      </c>
      <c r="B349" s="71" t="s">
        <v>846</v>
      </c>
      <c r="C349" s="82" t="s">
        <v>847</v>
      </c>
      <c r="D349" s="83" t="s">
        <v>14</v>
      </c>
      <c r="E349" s="84">
        <v>21</v>
      </c>
      <c r="F349" s="11"/>
      <c r="G349" s="170">
        <f t="shared" si="27"/>
        <v>0</v>
      </c>
      <c r="H349" s="55"/>
      <c r="I349" s="55"/>
    </row>
    <row r="350" spans="1:9" ht="22.5" x14ac:dyDescent="0.2">
      <c r="A350" s="71">
        <v>270</v>
      </c>
      <c r="B350" s="71" t="s">
        <v>848</v>
      </c>
      <c r="C350" s="82" t="s">
        <v>849</v>
      </c>
      <c r="D350" s="83" t="s">
        <v>14</v>
      </c>
      <c r="E350" s="84">
        <v>12</v>
      </c>
      <c r="F350" s="11"/>
      <c r="G350" s="170">
        <f t="shared" si="27"/>
        <v>0</v>
      </c>
      <c r="H350" s="55"/>
      <c r="I350" s="55"/>
    </row>
    <row r="351" spans="1:9" ht="22.5" x14ac:dyDescent="0.2">
      <c r="A351" s="71">
        <v>271</v>
      </c>
      <c r="B351" s="71" t="s">
        <v>850</v>
      </c>
      <c r="C351" s="82" t="s">
        <v>851</v>
      </c>
      <c r="D351" s="83" t="s">
        <v>14</v>
      </c>
      <c r="E351" s="84">
        <v>6</v>
      </c>
      <c r="F351" s="11"/>
      <c r="G351" s="170">
        <f t="shared" si="27"/>
        <v>0</v>
      </c>
      <c r="H351" s="55"/>
      <c r="I351" s="55"/>
    </row>
    <row r="352" spans="1:9" ht="22.5" x14ac:dyDescent="0.2">
      <c r="A352" s="71">
        <v>272</v>
      </c>
      <c r="B352" s="71" t="s">
        <v>852</v>
      </c>
      <c r="C352" s="82" t="s">
        <v>854</v>
      </c>
      <c r="D352" s="83" t="s">
        <v>75</v>
      </c>
      <c r="E352" s="84">
        <v>200</v>
      </c>
      <c r="F352" s="11"/>
      <c r="G352" s="170">
        <f t="shared" si="27"/>
        <v>0</v>
      </c>
      <c r="H352" s="55"/>
      <c r="I352" s="55"/>
    </row>
    <row r="353" spans="1:9" ht="22.5" x14ac:dyDescent="0.2">
      <c r="A353" s="71">
        <v>273</v>
      </c>
      <c r="B353" s="71" t="s">
        <v>855</v>
      </c>
      <c r="C353" s="82" t="s">
        <v>856</v>
      </c>
      <c r="D353" s="83" t="s">
        <v>75</v>
      </c>
      <c r="E353" s="84">
        <v>60</v>
      </c>
      <c r="F353" s="11"/>
      <c r="G353" s="170">
        <f t="shared" si="27"/>
        <v>0</v>
      </c>
      <c r="H353" s="55"/>
      <c r="I353" s="55"/>
    </row>
    <row r="354" spans="1:9" ht="22.5" x14ac:dyDescent="0.2">
      <c r="A354" s="71">
        <v>274</v>
      </c>
      <c r="B354" s="71" t="s">
        <v>857</v>
      </c>
      <c r="C354" s="82" t="s">
        <v>858</v>
      </c>
      <c r="D354" s="83" t="s">
        <v>75</v>
      </c>
      <c r="E354" s="84">
        <v>33</v>
      </c>
      <c r="F354" s="11"/>
      <c r="G354" s="170">
        <f t="shared" si="27"/>
        <v>0</v>
      </c>
      <c r="H354" s="55"/>
      <c r="I354" s="55"/>
    </row>
    <row r="355" spans="1:9" ht="22.5" x14ac:dyDescent="0.2">
      <c r="A355" s="71">
        <v>275</v>
      </c>
      <c r="B355" s="71" t="s">
        <v>857</v>
      </c>
      <c r="C355" s="82" t="s">
        <v>859</v>
      </c>
      <c r="D355" s="83" t="s">
        <v>75</v>
      </c>
      <c r="E355" s="84">
        <v>44</v>
      </c>
      <c r="F355" s="11"/>
      <c r="G355" s="170">
        <f t="shared" si="27"/>
        <v>0</v>
      </c>
      <c r="H355" s="55"/>
      <c r="I355" s="55"/>
    </row>
    <row r="356" spans="1:9" ht="22.5" x14ac:dyDescent="0.2">
      <c r="A356" s="71">
        <v>276</v>
      </c>
      <c r="B356" s="71" t="s">
        <v>860</v>
      </c>
      <c r="C356" s="82" t="s">
        <v>861</v>
      </c>
      <c r="D356" s="83" t="s">
        <v>75</v>
      </c>
      <c r="E356" s="84">
        <v>9</v>
      </c>
      <c r="F356" s="11"/>
      <c r="G356" s="170">
        <f t="shared" si="27"/>
        <v>0</v>
      </c>
      <c r="H356" s="55"/>
      <c r="I356" s="55"/>
    </row>
    <row r="357" spans="1:9" ht="22.5" x14ac:dyDescent="0.2">
      <c r="A357" s="71">
        <v>277</v>
      </c>
      <c r="B357" s="71" t="s">
        <v>937</v>
      </c>
      <c r="C357" s="82" t="s">
        <v>938</v>
      </c>
      <c r="D357" s="83" t="s">
        <v>75</v>
      </c>
      <c r="E357" s="84">
        <v>11</v>
      </c>
      <c r="F357" s="11"/>
      <c r="G357" s="170">
        <f>ROUND(E357*F357,2)</f>
        <v>0</v>
      </c>
      <c r="H357" s="133"/>
      <c r="I357" s="55"/>
    </row>
    <row r="358" spans="1:9" x14ac:dyDescent="0.2">
      <c r="A358" s="72"/>
      <c r="B358" s="72"/>
      <c r="C358" s="72" t="s">
        <v>862</v>
      </c>
      <c r="D358" s="72"/>
      <c r="E358" s="72"/>
      <c r="F358" s="72"/>
      <c r="G358" s="134">
        <f>SUM(G330:G357)</f>
        <v>0</v>
      </c>
      <c r="H358" s="134"/>
      <c r="I358" s="74"/>
    </row>
    <row r="359" spans="1:9" x14ac:dyDescent="0.2">
      <c r="A359" s="68"/>
      <c r="B359" s="68"/>
      <c r="C359" s="69" t="s">
        <v>2276</v>
      </c>
      <c r="D359" s="70"/>
      <c r="E359" s="68"/>
      <c r="F359" s="68"/>
      <c r="G359" s="132"/>
      <c r="H359" s="138"/>
      <c r="I359" s="135"/>
    </row>
    <row r="360" spans="1:9" ht="33.75" x14ac:dyDescent="0.2">
      <c r="A360" s="71">
        <v>278</v>
      </c>
      <c r="B360" s="71" t="s">
        <v>863</v>
      </c>
      <c r="C360" s="82" t="s">
        <v>864</v>
      </c>
      <c r="D360" s="83" t="s">
        <v>66</v>
      </c>
      <c r="E360" s="84">
        <v>39.86</v>
      </c>
      <c r="F360" s="11"/>
      <c r="G360" s="170">
        <f>ROUND(E360*F360,2)</f>
        <v>0</v>
      </c>
      <c r="H360" s="55"/>
      <c r="I360" s="55"/>
    </row>
    <row r="361" spans="1:9" ht="22.5" x14ac:dyDescent="0.2">
      <c r="A361" s="71">
        <v>279</v>
      </c>
      <c r="B361" s="71" t="s">
        <v>352</v>
      </c>
      <c r="C361" s="82" t="s">
        <v>644</v>
      </c>
      <c r="D361" s="83" t="s">
        <v>15</v>
      </c>
      <c r="E361" s="84">
        <v>49.83</v>
      </c>
      <c r="F361" s="11"/>
      <c r="G361" s="170">
        <f t="shared" ref="G361:G377" si="28">ROUND(E361*F361,2)</f>
        <v>0</v>
      </c>
      <c r="H361" s="55"/>
      <c r="I361" s="55"/>
    </row>
    <row r="362" spans="1:9" ht="33.75" x14ac:dyDescent="0.2">
      <c r="A362" s="71">
        <v>280</v>
      </c>
      <c r="B362" s="71" t="s">
        <v>865</v>
      </c>
      <c r="C362" s="82" t="s">
        <v>866</v>
      </c>
      <c r="D362" s="83" t="s">
        <v>66</v>
      </c>
      <c r="E362" s="84">
        <v>33.67</v>
      </c>
      <c r="F362" s="11"/>
      <c r="G362" s="170">
        <f t="shared" si="28"/>
        <v>0</v>
      </c>
      <c r="H362" s="55"/>
      <c r="I362" s="55"/>
    </row>
    <row r="363" spans="1:9" ht="33.75" x14ac:dyDescent="0.2">
      <c r="A363" s="71">
        <v>281</v>
      </c>
      <c r="B363" s="71" t="s">
        <v>867</v>
      </c>
      <c r="C363" s="82" t="s">
        <v>868</v>
      </c>
      <c r="D363" s="83" t="s">
        <v>66</v>
      </c>
      <c r="E363" s="84">
        <v>6.19</v>
      </c>
      <c r="F363" s="11"/>
      <c r="G363" s="170">
        <f t="shared" si="28"/>
        <v>0</v>
      </c>
      <c r="H363" s="55"/>
      <c r="I363" s="55"/>
    </row>
    <row r="364" spans="1:9" ht="33.75" x14ac:dyDescent="0.2">
      <c r="A364" s="71">
        <v>282</v>
      </c>
      <c r="B364" s="71" t="s">
        <v>869</v>
      </c>
      <c r="C364" s="82" t="s">
        <v>870</v>
      </c>
      <c r="D364" s="83" t="s">
        <v>66</v>
      </c>
      <c r="E364" s="84">
        <v>6.19</v>
      </c>
      <c r="F364" s="11"/>
      <c r="G364" s="170">
        <f t="shared" si="28"/>
        <v>0</v>
      </c>
      <c r="H364" s="55"/>
      <c r="I364" s="55"/>
    </row>
    <row r="365" spans="1:9" ht="33.75" x14ac:dyDescent="0.2">
      <c r="A365" s="71">
        <v>283</v>
      </c>
      <c r="B365" s="71" t="s">
        <v>871</v>
      </c>
      <c r="C365" s="82" t="s">
        <v>872</v>
      </c>
      <c r="D365" s="83" t="s">
        <v>75</v>
      </c>
      <c r="E365" s="84">
        <v>33</v>
      </c>
      <c r="F365" s="11"/>
      <c r="G365" s="170">
        <f t="shared" si="28"/>
        <v>0</v>
      </c>
      <c r="H365" s="55"/>
      <c r="I365" s="55"/>
    </row>
    <row r="366" spans="1:9" ht="33.75" x14ac:dyDescent="0.2">
      <c r="A366" s="71">
        <v>284</v>
      </c>
      <c r="B366" s="71" t="s">
        <v>873</v>
      </c>
      <c r="C366" s="82" t="s">
        <v>874</v>
      </c>
      <c r="D366" s="83" t="s">
        <v>75</v>
      </c>
      <c r="E366" s="84">
        <v>45</v>
      </c>
      <c r="F366" s="11"/>
      <c r="G366" s="170">
        <f t="shared" si="28"/>
        <v>0</v>
      </c>
      <c r="H366" s="55"/>
      <c r="I366" s="55"/>
    </row>
    <row r="367" spans="1:9" ht="33.75" x14ac:dyDescent="0.2">
      <c r="A367" s="71">
        <v>285</v>
      </c>
      <c r="B367" s="71" t="s">
        <v>875</v>
      </c>
      <c r="C367" s="82" t="s">
        <v>876</v>
      </c>
      <c r="D367" s="83" t="s">
        <v>75</v>
      </c>
      <c r="E367" s="84">
        <v>33</v>
      </c>
      <c r="F367" s="11"/>
      <c r="G367" s="170">
        <f t="shared" si="28"/>
        <v>0</v>
      </c>
      <c r="H367" s="55"/>
      <c r="I367" s="55"/>
    </row>
    <row r="368" spans="1:9" ht="33.75" x14ac:dyDescent="0.2">
      <c r="A368" s="71">
        <v>286</v>
      </c>
      <c r="B368" s="71" t="s">
        <v>877</v>
      </c>
      <c r="C368" s="82" t="s">
        <v>878</v>
      </c>
      <c r="D368" s="83" t="s">
        <v>75</v>
      </c>
      <c r="E368" s="84">
        <v>21</v>
      </c>
      <c r="F368" s="11"/>
      <c r="G368" s="170">
        <f t="shared" si="28"/>
        <v>0</v>
      </c>
      <c r="H368" s="55"/>
      <c r="I368" s="55"/>
    </row>
    <row r="369" spans="1:9" ht="33.75" x14ac:dyDescent="0.2">
      <c r="A369" s="71">
        <v>287</v>
      </c>
      <c r="B369" s="71" t="s">
        <v>879</v>
      </c>
      <c r="C369" s="82" t="s">
        <v>880</v>
      </c>
      <c r="D369" s="83" t="s">
        <v>75</v>
      </c>
      <c r="E369" s="84">
        <v>26</v>
      </c>
      <c r="F369" s="11"/>
      <c r="G369" s="170">
        <f t="shared" si="28"/>
        <v>0</v>
      </c>
      <c r="H369" s="55"/>
      <c r="I369" s="55"/>
    </row>
    <row r="370" spans="1:9" ht="22.5" x14ac:dyDescent="0.2">
      <c r="A370" s="71">
        <v>288</v>
      </c>
      <c r="B370" s="71" t="s">
        <v>881</v>
      </c>
      <c r="C370" s="82" t="s">
        <v>882</v>
      </c>
      <c r="D370" s="83" t="s">
        <v>75</v>
      </c>
      <c r="E370" s="84">
        <v>17</v>
      </c>
      <c r="F370" s="11"/>
      <c r="G370" s="170">
        <f t="shared" si="28"/>
        <v>0</v>
      </c>
      <c r="H370" s="55"/>
      <c r="I370" s="55"/>
    </row>
    <row r="371" spans="1:9" ht="22.5" x14ac:dyDescent="0.2">
      <c r="A371" s="71">
        <v>289</v>
      </c>
      <c r="B371" s="71" t="s">
        <v>883</v>
      </c>
      <c r="C371" s="82" t="s">
        <v>884</v>
      </c>
      <c r="D371" s="83" t="s">
        <v>75</v>
      </c>
      <c r="E371" s="84">
        <v>20</v>
      </c>
      <c r="F371" s="11"/>
      <c r="G371" s="170">
        <f t="shared" si="28"/>
        <v>0</v>
      </c>
      <c r="H371" s="55"/>
      <c r="I371" s="55"/>
    </row>
    <row r="372" spans="1:9" ht="33.75" x14ac:dyDescent="0.2">
      <c r="A372" s="71">
        <v>290</v>
      </c>
      <c r="B372" s="71" t="s">
        <v>887</v>
      </c>
      <c r="C372" s="82" t="s">
        <v>888</v>
      </c>
      <c r="D372" s="83" t="s">
        <v>14</v>
      </c>
      <c r="E372" s="84">
        <v>5</v>
      </c>
      <c r="F372" s="11"/>
      <c r="G372" s="170">
        <f t="shared" si="28"/>
        <v>0</v>
      </c>
      <c r="H372" s="55"/>
      <c r="I372" s="55"/>
    </row>
    <row r="373" spans="1:9" ht="33.75" x14ac:dyDescent="0.2">
      <c r="A373" s="71">
        <v>291</v>
      </c>
      <c r="B373" s="71" t="s">
        <v>889</v>
      </c>
      <c r="C373" s="82" t="s">
        <v>890</v>
      </c>
      <c r="D373" s="83" t="s">
        <v>14</v>
      </c>
      <c r="E373" s="84">
        <v>3</v>
      </c>
      <c r="F373" s="11"/>
      <c r="G373" s="170">
        <f t="shared" si="28"/>
        <v>0</v>
      </c>
      <c r="H373" s="55"/>
      <c r="I373" s="55"/>
    </row>
    <row r="374" spans="1:9" ht="33.75" x14ac:dyDescent="0.2">
      <c r="A374" s="71">
        <v>292</v>
      </c>
      <c r="B374" s="71" t="s">
        <v>891</v>
      </c>
      <c r="C374" s="82" t="s">
        <v>892</v>
      </c>
      <c r="D374" s="83" t="s">
        <v>14</v>
      </c>
      <c r="E374" s="84">
        <v>3</v>
      </c>
      <c r="F374" s="11"/>
      <c r="G374" s="170">
        <f t="shared" si="28"/>
        <v>0</v>
      </c>
      <c r="H374" s="55"/>
      <c r="I374" s="55"/>
    </row>
    <row r="375" spans="1:9" ht="33.75" x14ac:dyDescent="0.2">
      <c r="A375" s="71">
        <v>293</v>
      </c>
      <c r="B375" s="71" t="s">
        <v>893</v>
      </c>
      <c r="C375" s="82" t="s">
        <v>894</v>
      </c>
      <c r="D375" s="83" t="s">
        <v>14</v>
      </c>
      <c r="E375" s="84">
        <v>3</v>
      </c>
      <c r="F375" s="11"/>
      <c r="G375" s="170">
        <f t="shared" si="28"/>
        <v>0</v>
      </c>
      <c r="H375" s="55"/>
      <c r="I375" s="55"/>
    </row>
    <row r="376" spans="1:9" ht="33.75" x14ac:dyDescent="0.2">
      <c r="A376" s="71">
        <v>294</v>
      </c>
      <c r="B376" s="71" t="s">
        <v>895</v>
      </c>
      <c r="C376" s="82" t="s">
        <v>896</v>
      </c>
      <c r="D376" s="83" t="s">
        <v>14</v>
      </c>
      <c r="E376" s="84">
        <v>31</v>
      </c>
      <c r="F376" s="11"/>
      <c r="G376" s="170">
        <f t="shared" si="28"/>
        <v>0</v>
      </c>
      <c r="H376" s="55"/>
      <c r="I376" s="55"/>
    </row>
    <row r="377" spans="1:9" ht="33.75" x14ac:dyDescent="0.2">
      <c r="A377" s="71">
        <v>295</v>
      </c>
      <c r="B377" s="71" t="s">
        <v>897</v>
      </c>
      <c r="C377" s="82" t="s">
        <v>898</v>
      </c>
      <c r="D377" s="83" t="s">
        <v>14</v>
      </c>
      <c r="E377" s="84">
        <v>10</v>
      </c>
      <c r="F377" s="11"/>
      <c r="G377" s="170">
        <f>ROUND(E377*F377,2)</f>
        <v>0</v>
      </c>
      <c r="H377" s="55"/>
      <c r="I377" s="55"/>
    </row>
    <row r="378" spans="1:9" x14ac:dyDescent="0.2">
      <c r="A378" s="72"/>
      <c r="B378" s="72"/>
      <c r="C378" s="72" t="s">
        <v>899</v>
      </c>
      <c r="D378" s="72"/>
      <c r="E378" s="72"/>
      <c r="F378" s="72"/>
      <c r="G378" s="95">
        <f>SUM(G360:G377)</f>
        <v>0</v>
      </c>
      <c r="H378" s="95"/>
      <c r="I378" s="95"/>
    </row>
    <row r="379" spans="1:9" x14ac:dyDescent="0.2">
      <c r="A379" s="68"/>
      <c r="B379" s="68"/>
      <c r="C379" s="69" t="s">
        <v>2277</v>
      </c>
      <c r="D379" s="70"/>
      <c r="E379" s="68"/>
      <c r="F379" s="68"/>
      <c r="G379" s="68"/>
      <c r="H379" s="128"/>
      <c r="I379" s="128"/>
    </row>
    <row r="380" spans="1:9" ht="33.75" x14ac:dyDescent="0.2">
      <c r="A380" s="71">
        <v>296</v>
      </c>
      <c r="B380" s="71" t="s">
        <v>900</v>
      </c>
      <c r="C380" s="82" t="s">
        <v>901</v>
      </c>
      <c r="D380" s="83" t="s">
        <v>75</v>
      </c>
      <c r="E380" s="84">
        <v>17</v>
      </c>
      <c r="F380" s="11"/>
      <c r="G380" s="170">
        <f>ROUND(E380*F380,2)</f>
        <v>0</v>
      </c>
      <c r="H380" s="55"/>
      <c r="I380" s="55"/>
    </row>
    <row r="381" spans="1:9" x14ac:dyDescent="0.2">
      <c r="A381" s="72"/>
      <c r="B381" s="72"/>
      <c r="C381" s="72" t="s">
        <v>908</v>
      </c>
      <c r="D381" s="72"/>
      <c r="E381" s="72"/>
      <c r="F381" s="72"/>
      <c r="G381" s="134">
        <f>SUM(G380)</f>
        <v>0</v>
      </c>
      <c r="H381" s="134"/>
      <c r="I381" s="134"/>
    </row>
    <row r="382" spans="1:9" x14ac:dyDescent="0.2">
      <c r="A382" s="68"/>
      <c r="B382" s="68"/>
      <c r="C382" s="69" t="s">
        <v>2278</v>
      </c>
      <c r="D382" s="70"/>
      <c r="E382" s="68"/>
      <c r="F382" s="68"/>
      <c r="G382" s="132"/>
      <c r="H382" s="132"/>
      <c r="I382" s="132"/>
    </row>
    <row r="383" spans="1:9" ht="33.75" x14ac:dyDescent="0.2">
      <c r="A383" s="71">
        <v>297</v>
      </c>
      <c r="B383" s="71" t="s">
        <v>199</v>
      </c>
      <c r="C383" s="82" t="s">
        <v>909</v>
      </c>
      <c r="D383" s="83" t="s">
        <v>14</v>
      </c>
      <c r="E383" s="84">
        <v>80</v>
      </c>
      <c r="F383" s="11"/>
      <c r="G383" s="170">
        <f>ROUND(E383*F383,2)</f>
        <v>0</v>
      </c>
      <c r="H383" s="55"/>
      <c r="I383" s="55"/>
    </row>
    <row r="384" spans="1:9" ht="33.75" x14ac:dyDescent="0.2">
      <c r="A384" s="71">
        <v>298</v>
      </c>
      <c r="B384" s="71" t="s">
        <v>910</v>
      </c>
      <c r="C384" s="82" t="s">
        <v>911</v>
      </c>
      <c r="D384" s="83" t="s">
        <v>75</v>
      </c>
      <c r="E384" s="84">
        <v>357</v>
      </c>
      <c r="F384" s="11"/>
      <c r="G384" s="170">
        <f t="shared" ref="G384:G387" si="29">ROUND(E384*F384,2)</f>
        <v>0</v>
      </c>
      <c r="H384" s="55"/>
      <c r="I384" s="55"/>
    </row>
    <row r="385" spans="1:9" ht="22.5" x14ac:dyDescent="0.2">
      <c r="A385" s="71">
        <v>299</v>
      </c>
      <c r="B385" s="71" t="s">
        <v>912</v>
      </c>
      <c r="C385" s="82" t="s">
        <v>913</v>
      </c>
      <c r="D385" s="83" t="s">
        <v>75</v>
      </c>
      <c r="E385" s="84">
        <v>357</v>
      </c>
      <c r="F385" s="11"/>
      <c r="G385" s="170">
        <f t="shared" si="29"/>
        <v>0</v>
      </c>
      <c r="H385" s="55"/>
      <c r="I385" s="55"/>
    </row>
    <row r="386" spans="1:9" ht="33.75" x14ac:dyDescent="0.2">
      <c r="A386" s="71">
        <v>300</v>
      </c>
      <c r="B386" s="71" t="s">
        <v>677</v>
      </c>
      <c r="C386" s="82" t="s">
        <v>914</v>
      </c>
      <c r="D386" s="83" t="s">
        <v>204</v>
      </c>
      <c r="E386" s="84">
        <v>2</v>
      </c>
      <c r="F386" s="11"/>
      <c r="G386" s="170">
        <f t="shared" si="29"/>
        <v>0</v>
      </c>
      <c r="H386" s="55"/>
      <c r="I386" s="55"/>
    </row>
    <row r="387" spans="1:9" ht="33.75" x14ac:dyDescent="0.2">
      <c r="A387" s="71">
        <v>301</v>
      </c>
      <c r="B387" s="71" t="s">
        <v>763</v>
      </c>
      <c r="C387" s="82" t="s">
        <v>764</v>
      </c>
      <c r="D387" s="83" t="s">
        <v>204</v>
      </c>
      <c r="E387" s="84">
        <v>1</v>
      </c>
      <c r="F387" s="11"/>
      <c r="G387" s="170">
        <f>ROUND(E387*F387,2)</f>
        <v>0</v>
      </c>
      <c r="H387" s="55"/>
      <c r="I387" s="55"/>
    </row>
    <row r="388" spans="1:9" x14ac:dyDescent="0.2">
      <c r="A388" s="72"/>
      <c r="B388" s="72"/>
      <c r="C388" s="72" t="s">
        <v>915</v>
      </c>
      <c r="D388" s="72"/>
      <c r="E388" s="72"/>
      <c r="F388" s="72"/>
      <c r="G388" s="134">
        <f>SUM(G383:G387)</f>
        <v>0</v>
      </c>
      <c r="H388" s="134"/>
      <c r="I388" s="74"/>
    </row>
    <row r="389" spans="1:9" ht="13.5" thickBot="1" x14ac:dyDescent="0.25">
      <c r="A389" s="72"/>
      <c r="B389" s="72"/>
      <c r="C389" s="114" t="s">
        <v>324</v>
      </c>
      <c r="D389" s="72"/>
      <c r="E389" s="72"/>
      <c r="F389" s="72"/>
      <c r="G389" s="175">
        <f>SUM(G358+G378+G381+G388)</f>
        <v>0</v>
      </c>
      <c r="H389" s="175"/>
      <c r="I389" s="74"/>
    </row>
    <row r="390" spans="1:9" x14ac:dyDescent="0.2">
      <c r="A390" s="78"/>
      <c r="B390" s="31"/>
      <c r="C390" s="79" t="s">
        <v>2101</v>
      </c>
      <c r="D390" s="78"/>
      <c r="E390" s="78"/>
      <c r="F390" s="78"/>
      <c r="G390" s="176">
        <f>SUM(G43+G76+G100+G137+G204+G271+G327+G389)</f>
        <v>0</v>
      </c>
      <c r="H390" s="176">
        <f t="shared" ref="H390:I390" si="30">SUM(H43+H76+H100+H137+H204+H271+H327+H389)</f>
        <v>0</v>
      </c>
      <c r="I390" s="176">
        <f t="shared" si="30"/>
        <v>0</v>
      </c>
    </row>
    <row r="391" spans="1:9" x14ac:dyDescent="0.2">
      <c r="A391" s="31"/>
      <c r="B391" s="31"/>
      <c r="C391" s="31"/>
      <c r="D391" s="31"/>
      <c r="E391" s="31"/>
      <c r="F391" s="31"/>
      <c r="G391" s="31"/>
      <c r="H391" s="31"/>
      <c r="I391" s="31"/>
    </row>
    <row r="392" spans="1:9" x14ac:dyDescent="0.2">
      <c r="A392" s="31"/>
      <c r="B392" s="31"/>
      <c r="C392" s="31"/>
      <c r="D392" s="31"/>
      <c r="E392" s="31"/>
      <c r="F392" s="31"/>
      <c r="G392" s="31"/>
      <c r="H392" s="31"/>
      <c r="I392" s="31"/>
    </row>
    <row r="393" spans="1:9" x14ac:dyDescent="0.2">
      <c r="A393" s="31"/>
      <c r="B393" s="31"/>
      <c r="C393" s="31"/>
      <c r="D393" s="31"/>
      <c r="E393" s="31"/>
      <c r="F393" s="31"/>
      <c r="G393" s="31"/>
      <c r="H393" s="31"/>
      <c r="I393" s="31"/>
    </row>
    <row r="394" spans="1:9" x14ac:dyDescent="0.2">
      <c r="A394" s="31"/>
      <c r="B394" s="31"/>
      <c r="C394" s="31"/>
      <c r="D394" s="31"/>
      <c r="E394" s="31"/>
      <c r="F394" s="31"/>
      <c r="G394" s="31"/>
      <c r="H394" s="31"/>
      <c r="I394" s="31"/>
    </row>
    <row r="395" spans="1:9" x14ac:dyDescent="0.2">
      <c r="A395" s="31"/>
      <c r="B395" s="31"/>
      <c r="C395" s="31"/>
      <c r="D395" s="31"/>
      <c r="E395" s="31"/>
      <c r="F395" s="31"/>
      <c r="G395" s="31"/>
      <c r="H395" s="31"/>
      <c r="I395" s="31"/>
    </row>
    <row r="396" spans="1:9" x14ac:dyDescent="0.2">
      <c r="A396" s="31"/>
      <c r="B396" s="31"/>
      <c r="C396" s="31"/>
      <c r="D396" s="31"/>
      <c r="E396" s="31"/>
      <c r="F396" s="31"/>
      <c r="G396" s="31"/>
      <c r="H396" s="31"/>
      <c r="I396" s="31"/>
    </row>
    <row r="397" spans="1:9" x14ac:dyDescent="0.2">
      <c r="A397" s="31"/>
      <c r="B397" s="31"/>
      <c r="C397" s="31"/>
      <c r="D397" s="31"/>
      <c r="E397" s="31"/>
      <c r="F397" s="31"/>
      <c r="G397" s="31"/>
      <c r="H397" s="31"/>
      <c r="I397" s="31"/>
    </row>
    <row r="398" spans="1:9" x14ac:dyDescent="0.2">
      <c r="A398" s="31"/>
      <c r="B398" s="31"/>
      <c r="C398" s="31"/>
      <c r="D398" s="31"/>
      <c r="E398" s="31"/>
      <c r="F398" s="31"/>
      <c r="G398" s="31"/>
      <c r="H398" s="31"/>
      <c r="I398" s="31"/>
    </row>
    <row r="399" spans="1:9" x14ac:dyDescent="0.2">
      <c r="A399" s="31"/>
      <c r="B399" s="31"/>
      <c r="C399" s="31"/>
      <c r="D399" s="31"/>
      <c r="E399" s="31"/>
      <c r="F399" s="31"/>
      <c r="G399" s="31"/>
      <c r="H399" s="31"/>
      <c r="I399" s="31"/>
    </row>
    <row r="400" spans="1:9" x14ac:dyDescent="0.2">
      <c r="A400" s="31"/>
      <c r="B400" s="31"/>
      <c r="C400" s="31"/>
      <c r="D400" s="31"/>
      <c r="E400" s="31"/>
      <c r="F400" s="31"/>
      <c r="G400" s="31"/>
      <c r="H400" s="31"/>
      <c r="I400" s="31"/>
    </row>
    <row r="401" spans="1:9" x14ac:dyDescent="0.2">
      <c r="A401" s="31"/>
      <c r="B401" s="31"/>
      <c r="C401" s="31"/>
      <c r="D401" s="31"/>
      <c r="E401" s="31"/>
      <c r="F401" s="31"/>
      <c r="G401" s="31"/>
      <c r="H401" s="31"/>
      <c r="I401" s="31"/>
    </row>
    <row r="402" spans="1:9" x14ac:dyDescent="0.2">
      <c r="A402" s="31"/>
      <c r="B402" s="31"/>
      <c r="C402" s="31"/>
      <c r="D402" s="31"/>
      <c r="E402" s="31"/>
      <c r="F402" s="31"/>
      <c r="G402" s="31"/>
      <c r="H402" s="31"/>
      <c r="I402" s="31"/>
    </row>
    <row r="403" spans="1:9" x14ac:dyDescent="0.2">
      <c r="A403" s="31"/>
      <c r="B403" s="31"/>
      <c r="C403" s="31"/>
      <c r="D403" s="31"/>
      <c r="E403" s="31"/>
      <c r="F403" s="31"/>
      <c r="G403" s="31"/>
      <c r="H403" s="31"/>
      <c r="I403" s="31"/>
    </row>
    <row r="404" spans="1:9" x14ac:dyDescent="0.2">
      <c r="A404" s="31"/>
      <c r="B404" s="31"/>
      <c r="C404" s="31"/>
      <c r="D404" s="31"/>
      <c r="E404" s="31"/>
      <c r="F404" s="31"/>
      <c r="G404" s="31"/>
      <c r="H404" s="31"/>
      <c r="I404" s="31"/>
    </row>
  </sheetData>
  <sheetProtection algorithmName="SHA-512" hashValue="kpgZ9KHLnEItABxLEhmIc+tpJ5HH0XP0mQXjLBAEx1qXtrQsb1NVrfTkSUnektW+ltTannu1Q4G+rr3lR8S26Q==" saltValue="J6PYi1PvrvMAcSrWnWUsig==" spinCount="100000" sheet="1" objects="1" scenarios="1"/>
  <mergeCells count="3">
    <mergeCell ref="G5:I5"/>
    <mergeCell ref="A2:I2"/>
    <mergeCell ref="A3:I3"/>
  </mergeCells>
  <pageMargins left="0.70866141732283472" right="0.70866141732283472" top="0.94488188976377963" bottom="0.74803149606299213" header="0.31496062992125984" footer="0.31496062992125984"/>
  <pageSetup paperSize="9" scale="79" orientation="portrait" r:id="rId1"/>
  <headerFooter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619"/>
  <sheetViews>
    <sheetView view="pageLayout" zoomScaleNormal="100" workbookViewId="0"/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6" width="9.28515625" customWidth="1"/>
    <col min="7" max="7" width="14.28515625" customWidth="1"/>
    <col min="8" max="8" width="11.285156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8" x14ac:dyDescent="0.2">
      <c r="A2" s="36" t="s">
        <v>2105</v>
      </c>
      <c r="B2" s="35"/>
      <c r="C2" s="35"/>
      <c r="D2" s="35"/>
      <c r="E2" s="35"/>
      <c r="F2" s="35"/>
      <c r="G2" s="35"/>
    </row>
    <row r="3" spans="1:7" ht="18" x14ac:dyDescent="0.2">
      <c r="A3" s="35" t="s">
        <v>2117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7" x14ac:dyDescent="0.2">
      <c r="A6" s="99"/>
      <c r="B6" s="99"/>
      <c r="C6" s="100" t="s">
        <v>2279</v>
      </c>
      <c r="D6" s="101"/>
      <c r="E6" s="99"/>
      <c r="F6" s="99"/>
      <c r="G6" s="99"/>
    </row>
    <row r="7" spans="1:7" x14ac:dyDescent="0.2">
      <c r="A7" s="68"/>
      <c r="B7" s="68"/>
      <c r="C7" s="69" t="s">
        <v>2280</v>
      </c>
      <c r="D7" s="70"/>
      <c r="E7" s="68"/>
      <c r="F7" s="68"/>
      <c r="G7" s="68"/>
    </row>
    <row r="8" spans="1:7" x14ac:dyDescent="0.2">
      <c r="A8" s="68"/>
      <c r="B8" s="68"/>
      <c r="C8" s="69" t="s">
        <v>2281</v>
      </c>
      <c r="D8" s="70"/>
      <c r="E8" s="68"/>
      <c r="F8" s="68"/>
      <c r="G8" s="68"/>
    </row>
    <row r="9" spans="1:7" ht="33.75" x14ac:dyDescent="0.2">
      <c r="A9" s="71">
        <v>1</v>
      </c>
      <c r="B9" s="71" t="s">
        <v>638</v>
      </c>
      <c r="C9" s="82" t="s">
        <v>939</v>
      </c>
      <c r="D9" s="83" t="s">
        <v>469</v>
      </c>
      <c r="E9" s="84">
        <v>0.56999999999999995</v>
      </c>
      <c r="F9" s="11"/>
      <c r="G9" s="129">
        <f>ROUND(E9*F9,2)</f>
        <v>0</v>
      </c>
    </row>
    <row r="10" spans="1:7" ht="33.75" x14ac:dyDescent="0.2">
      <c r="A10" s="71">
        <v>2</v>
      </c>
      <c r="B10" s="71" t="s">
        <v>940</v>
      </c>
      <c r="C10" s="82" t="s">
        <v>941</v>
      </c>
      <c r="D10" s="83" t="s">
        <v>75</v>
      </c>
      <c r="E10" s="84">
        <v>571</v>
      </c>
      <c r="F10" s="11"/>
      <c r="G10" s="129">
        <f t="shared" ref="G10:G29" si="0">ROUND(E10*F10,2)</f>
        <v>0</v>
      </c>
    </row>
    <row r="11" spans="1:7" ht="33.75" x14ac:dyDescent="0.2">
      <c r="A11" s="71">
        <v>3</v>
      </c>
      <c r="B11" s="71" t="s">
        <v>942</v>
      </c>
      <c r="C11" s="82" t="s">
        <v>943</v>
      </c>
      <c r="D11" s="83" t="s">
        <v>75</v>
      </c>
      <c r="E11" s="84">
        <v>571</v>
      </c>
      <c r="F11" s="11"/>
      <c r="G11" s="129">
        <f t="shared" si="0"/>
        <v>0</v>
      </c>
    </row>
    <row r="12" spans="1:7" ht="33.75" x14ac:dyDescent="0.2">
      <c r="A12" s="71">
        <v>4</v>
      </c>
      <c r="B12" s="71" t="s">
        <v>944</v>
      </c>
      <c r="C12" s="82" t="s">
        <v>945</v>
      </c>
      <c r="D12" s="83" t="s">
        <v>75</v>
      </c>
      <c r="E12" s="84">
        <v>571</v>
      </c>
      <c r="F12" s="11"/>
      <c r="G12" s="129">
        <f t="shared" si="0"/>
        <v>0</v>
      </c>
    </row>
    <row r="13" spans="1:7" ht="22.5" x14ac:dyDescent="0.2">
      <c r="A13" s="71">
        <v>5</v>
      </c>
      <c r="B13" s="71" t="s">
        <v>946</v>
      </c>
      <c r="C13" s="82" t="s">
        <v>947</v>
      </c>
      <c r="D13" s="83" t="s">
        <v>14</v>
      </c>
      <c r="E13" s="84">
        <v>1</v>
      </c>
      <c r="F13" s="11"/>
      <c r="G13" s="129">
        <f t="shared" si="0"/>
        <v>0</v>
      </c>
    </row>
    <row r="14" spans="1:7" ht="22.5" x14ac:dyDescent="0.2">
      <c r="A14" s="71">
        <v>6</v>
      </c>
      <c r="B14" s="71" t="s">
        <v>948</v>
      </c>
      <c r="C14" s="82" t="s">
        <v>949</v>
      </c>
      <c r="D14" s="83" t="s">
        <v>14</v>
      </c>
      <c r="E14" s="84">
        <v>3</v>
      </c>
      <c r="F14" s="11"/>
      <c r="G14" s="129">
        <f t="shared" si="0"/>
        <v>0</v>
      </c>
    </row>
    <row r="15" spans="1:7" ht="33.75" x14ac:dyDescent="0.2">
      <c r="A15" s="71">
        <v>7</v>
      </c>
      <c r="B15" s="71" t="s">
        <v>950</v>
      </c>
      <c r="C15" s="82" t="s">
        <v>951</v>
      </c>
      <c r="D15" s="83" t="s">
        <v>14</v>
      </c>
      <c r="E15" s="84">
        <v>5</v>
      </c>
      <c r="F15" s="11"/>
      <c r="G15" s="129">
        <f t="shared" si="0"/>
        <v>0</v>
      </c>
    </row>
    <row r="16" spans="1:7" ht="33.75" x14ac:dyDescent="0.2">
      <c r="A16" s="71">
        <v>8</v>
      </c>
      <c r="B16" s="71" t="s">
        <v>952</v>
      </c>
      <c r="C16" s="82" t="s">
        <v>953</v>
      </c>
      <c r="D16" s="83" t="s">
        <v>14</v>
      </c>
      <c r="E16" s="84">
        <v>3</v>
      </c>
      <c r="F16" s="11"/>
      <c r="G16" s="129">
        <f t="shared" si="0"/>
        <v>0</v>
      </c>
    </row>
    <row r="17" spans="1:7" ht="33.75" x14ac:dyDescent="0.2">
      <c r="A17" s="71">
        <v>9</v>
      </c>
      <c r="B17" s="71" t="s">
        <v>954</v>
      </c>
      <c r="C17" s="82" t="s">
        <v>955</v>
      </c>
      <c r="D17" s="83" t="s">
        <v>204</v>
      </c>
      <c r="E17" s="84">
        <v>3</v>
      </c>
      <c r="F17" s="11"/>
      <c r="G17" s="129">
        <f t="shared" si="0"/>
        <v>0</v>
      </c>
    </row>
    <row r="18" spans="1:7" ht="33.75" x14ac:dyDescent="0.2">
      <c r="A18" s="71">
        <v>10</v>
      </c>
      <c r="B18" s="71" t="s">
        <v>956</v>
      </c>
      <c r="C18" s="82" t="s">
        <v>957</v>
      </c>
      <c r="D18" s="83" t="s">
        <v>75</v>
      </c>
      <c r="E18" s="84">
        <v>24.5</v>
      </c>
      <c r="F18" s="11"/>
      <c r="G18" s="129">
        <f t="shared" si="0"/>
        <v>0</v>
      </c>
    </row>
    <row r="19" spans="1:7" ht="33.75" x14ac:dyDescent="0.2">
      <c r="A19" s="71">
        <v>11</v>
      </c>
      <c r="B19" s="71" t="s">
        <v>958</v>
      </c>
      <c r="C19" s="82" t="s">
        <v>959</v>
      </c>
      <c r="D19" s="83" t="s">
        <v>75</v>
      </c>
      <c r="E19" s="84">
        <v>24</v>
      </c>
      <c r="F19" s="11"/>
      <c r="G19" s="129">
        <f t="shared" si="0"/>
        <v>0</v>
      </c>
    </row>
    <row r="20" spans="1:7" ht="22.5" x14ac:dyDescent="0.2">
      <c r="A20" s="71">
        <v>12</v>
      </c>
      <c r="B20" s="71" t="s">
        <v>960</v>
      </c>
      <c r="C20" s="82" t="s">
        <v>961</v>
      </c>
      <c r="D20" s="83" t="s">
        <v>75</v>
      </c>
      <c r="E20" s="84">
        <v>10</v>
      </c>
      <c r="F20" s="11"/>
      <c r="G20" s="129">
        <f t="shared" si="0"/>
        <v>0</v>
      </c>
    </row>
    <row r="21" spans="1:7" ht="33.75" x14ac:dyDescent="0.2">
      <c r="A21" s="71">
        <v>13</v>
      </c>
      <c r="B21" s="71" t="s">
        <v>962</v>
      </c>
      <c r="C21" s="82" t="s">
        <v>963</v>
      </c>
      <c r="D21" s="83" t="s">
        <v>75</v>
      </c>
      <c r="E21" s="84">
        <v>30</v>
      </c>
      <c r="F21" s="11"/>
      <c r="G21" s="129">
        <f t="shared" si="0"/>
        <v>0</v>
      </c>
    </row>
    <row r="22" spans="1:7" ht="33.75" x14ac:dyDescent="0.2">
      <c r="A22" s="71">
        <v>14</v>
      </c>
      <c r="B22" s="71" t="s">
        <v>964</v>
      </c>
      <c r="C22" s="97" t="s">
        <v>2648</v>
      </c>
      <c r="D22" s="108" t="s">
        <v>75</v>
      </c>
      <c r="E22" s="98">
        <v>678</v>
      </c>
      <c r="F22" s="11"/>
      <c r="G22" s="129">
        <f t="shared" si="0"/>
        <v>0</v>
      </c>
    </row>
    <row r="23" spans="1:7" x14ac:dyDescent="0.2">
      <c r="A23" s="71" t="s">
        <v>2602</v>
      </c>
      <c r="B23" s="71"/>
      <c r="C23" s="97" t="s">
        <v>2649</v>
      </c>
      <c r="D23" s="108" t="s">
        <v>75</v>
      </c>
      <c r="E23" s="98">
        <v>0</v>
      </c>
      <c r="F23" s="11"/>
      <c r="G23" s="129">
        <f t="shared" si="0"/>
        <v>0</v>
      </c>
    </row>
    <row r="24" spans="1:7" ht="22.5" x14ac:dyDescent="0.2">
      <c r="A24" s="71" t="s">
        <v>2603</v>
      </c>
      <c r="B24" s="71"/>
      <c r="C24" s="97" t="s">
        <v>2650</v>
      </c>
      <c r="D24" s="108" t="s">
        <v>75</v>
      </c>
      <c r="E24" s="98">
        <v>553</v>
      </c>
      <c r="F24" s="11"/>
      <c r="G24" s="129">
        <f t="shared" si="0"/>
        <v>0</v>
      </c>
    </row>
    <row r="25" spans="1:7" ht="22.5" x14ac:dyDescent="0.2">
      <c r="A25" s="71" t="s">
        <v>2604</v>
      </c>
      <c r="B25" s="71"/>
      <c r="C25" s="97" t="s">
        <v>2651</v>
      </c>
      <c r="D25" s="108" t="s">
        <v>75</v>
      </c>
      <c r="E25" s="98">
        <v>492</v>
      </c>
      <c r="F25" s="11"/>
      <c r="G25" s="129">
        <f t="shared" si="0"/>
        <v>0</v>
      </c>
    </row>
    <row r="26" spans="1:7" ht="33.75" x14ac:dyDescent="0.2">
      <c r="A26" s="71">
        <v>15</v>
      </c>
      <c r="B26" s="71" t="s">
        <v>966</v>
      </c>
      <c r="C26" s="82" t="s">
        <v>967</v>
      </c>
      <c r="D26" s="83" t="s">
        <v>75</v>
      </c>
      <c r="E26" s="84">
        <v>2289</v>
      </c>
      <c r="F26" s="11"/>
      <c r="G26" s="129">
        <f t="shared" si="0"/>
        <v>0</v>
      </c>
    </row>
    <row r="27" spans="1:7" ht="33.75" x14ac:dyDescent="0.2">
      <c r="A27" s="71">
        <v>16</v>
      </c>
      <c r="B27" s="71" t="s">
        <v>966</v>
      </c>
      <c r="C27" s="82" t="s">
        <v>968</v>
      </c>
      <c r="D27" s="83" t="s">
        <v>75</v>
      </c>
      <c r="E27" s="84">
        <v>1842</v>
      </c>
      <c r="F27" s="11"/>
      <c r="G27" s="129">
        <f t="shared" si="0"/>
        <v>0</v>
      </c>
    </row>
    <row r="28" spans="1:7" ht="33.75" x14ac:dyDescent="0.2">
      <c r="A28" s="71">
        <v>17</v>
      </c>
      <c r="B28" s="71" t="s">
        <v>969</v>
      </c>
      <c r="C28" s="82" t="s">
        <v>970</v>
      </c>
      <c r="D28" s="83" t="s">
        <v>14</v>
      </c>
      <c r="E28" s="84">
        <v>3</v>
      </c>
      <c r="F28" s="11"/>
      <c r="G28" s="129">
        <f t="shared" si="0"/>
        <v>0</v>
      </c>
    </row>
    <row r="29" spans="1:7" ht="33.75" x14ac:dyDescent="0.2">
      <c r="A29" s="71">
        <v>18</v>
      </c>
      <c r="B29" s="71" t="s">
        <v>969</v>
      </c>
      <c r="C29" s="82" t="s">
        <v>971</v>
      </c>
      <c r="D29" s="83" t="s">
        <v>14</v>
      </c>
      <c r="E29" s="84">
        <v>3</v>
      </c>
      <c r="F29" s="11"/>
      <c r="G29" s="129">
        <f>ROUND(E29*F29,2)</f>
        <v>0</v>
      </c>
    </row>
    <row r="30" spans="1:7" x14ac:dyDescent="0.2">
      <c r="A30" s="72"/>
      <c r="B30" s="72"/>
      <c r="C30" s="72" t="s">
        <v>977</v>
      </c>
      <c r="D30" s="72"/>
      <c r="E30" s="72"/>
      <c r="F30" s="72"/>
      <c r="G30" s="95">
        <f>SUM(G9:G29)</f>
        <v>0</v>
      </c>
    </row>
    <row r="31" spans="1:7" x14ac:dyDescent="0.2">
      <c r="A31" s="68"/>
      <c r="B31" s="68"/>
      <c r="C31" s="69" t="s">
        <v>2459</v>
      </c>
      <c r="D31" s="70"/>
      <c r="E31" s="180"/>
      <c r="F31" s="180"/>
      <c r="G31" s="180"/>
    </row>
    <row r="32" spans="1:7" ht="33.75" x14ac:dyDescent="0.2">
      <c r="A32" s="71">
        <v>19</v>
      </c>
      <c r="B32" s="71" t="s">
        <v>199</v>
      </c>
      <c r="C32" s="85" t="s">
        <v>2382</v>
      </c>
      <c r="D32" s="160" t="s">
        <v>204</v>
      </c>
      <c r="E32" s="161">
        <v>1</v>
      </c>
      <c r="F32" s="12"/>
      <c r="G32" s="129">
        <f>ROUND(E32*F32,2)</f>
        <v>0</v>
      </c>
    </row>
    <row r="33" spans="1:7" ht="25.15" customHeight="1" x14ac:dyDescent="0.2">
      <c r="A33" s="71">
        <v>20</v>
      </c>
      <c r="B33" s="71"/>
      <c r="C33" s="85" t="s">
        <v>973</v>
      </c>
      <c r="D33" s="86" t="s">
        <v>14</v>
      </c>
      <c r="E33" s="87">
        <v>1</v>
      </c>
      <c r="F33" s="12"/>
      <c r="G33" s="129">
        <f t="shared" ref="G33:G38" si="1">ROUND(E33*F33,2)</f>
        <v>0</v>
      </c>
    </row>
    <row r="34" spans="1:7" x14ac:dyDescent="0.2">
      <c r="A34" s="71">
        <v>21</v>
      </c>
      <c r="B34" s="71"/>
      <c r="C34" s="85" t="s">
        <v>2460</v>
      </c>
      <c r="D34" s="86" t="s">
        <v>14</v>
      </c>
      <c r="E34" s="87">
        <v>1</v>
      </c>
      <c r="F34" s="12"/>
      <c r="G34" s="129">
        <f t="shared" si="1"/>
        <v>0</v>
      </c>
    </row>
    <row r="35" spans="1:7" ht="22.5" x14ac:dyDescent="0.2">
      <c r="A35" s="71">
        <v>22</v>
      </c>
      <c r="B35" s="71"/>
      <c r="C35" s="85" t="s">
        <v>976</v>
      </c>
      <c r="D35" s="86" t="s">
        <v>14</v>
      </c>
      <c r="E35" s="12">
        <v>6</v>
      </c>
      <c r="F35" s="12"/>
      <c r="G35" s="129">
        <f t="shared" si="1"/>
        <v>0</v>
      </c>
    </row>
    <row r="36" spans="1:7" ht="22.5" x14ac:dyDescent="0.2">
      <c r="A36" s="71">
        <v>23</v>
      </c>
      <c r="B36" s="71"/>
      <c r="C36" s="85" t="s">
        <v>957</v>
      </c>
      <c r="D36" s="86" t="s">
        <v>75</v>
      </c>
      <c r="E36" s="12">
        <v>29.64</v>
      </c>
      <c r="F36" s="12"/>
      <c r="G36" s="129">
        <f t="shared" si="1"/>
        <v>0</v>
      </c>
    </row>
    <row r="37" spans="1:7" ht="22.5" x14ac:dyDescent="0.2">
      <c r="A37" s="142">
        <v>24</v>
      </c>
      <c r="B37" s="71"/>
      <c r="C37" s="85" t="s">
        <v>959</v>
      </c>
      <c r="D37" s="86" t="s">
        <v>75</v>
      </c>
      <c r="E37" s="12">
        <v>24</v>
      </c>
      <c r="F37" s="12"/>
      <c r="G37" s="129">
        <f t="shared" si="1"/>
        <v>0</v>
      </c>
    </row>
    <row r="38" spans="1:7" ht="23.65" customHeight="1" x14ac:dyDescent="0.2">
      <c r="A38" s="181">
        <v>25</v>
      </c>
      <c r="B38" s="182"/>
      <c r="C38" s="85" t="s">
        <v>2387</v>
      </c>
      <c r="D38" s="86" t="s">
        <v>204</v>
      </c>
      <c r="E38" s="87">
        <v>1</v>
      </c>
      <c r="F38" s="12"/>
      <c r="G38" s="129">
        <f>ROUND(E38*F38,2)</f>
        <v>0</v>
      </c>
    </row>
    <row r="39" spans="1:7" x14ac:dyDescent="0.2">
      <c r="A39" s="144"/>
      <c r="B39" s="72"/>
      <c r="C39" s="72" t="s">
        <v>2380</v>
      </c>
      <c r="D39" s="72"/>
      <c r="E39" s="72"/>
      <c r="F39" s="72"/>
      <c r="G39" s="95">
        <f>SUM(G32:G38)</f>
        <v>0</v>
      </c>
    </row>
    <row r="40" spans="1:7" x14ac:dyDescent="0.2">
      <c r="A40" s="68"/>
      <c r="B40" s="68"/>
      <c r="C40" s="69" t="s">
        <v>2461</v>
      </c>
      <c r="D40" s="70"/>
      <c r="E40" s="180"/>
      <c r="F40" s="180"/>
      <c r="G40" s="180"/>
    </row>
    <row r="41" spans="1:7" ht="33.75" x14ac:dyDescent="0.2">
      <c r="A41" s="71">
        <v>26</v>
      </c>
      <c r="B41" s="71"/>
      <c r="C41" s="85" t="s">
        <v>2462</v>
      </c>
      <c r="D41" s="160" t="s">
        <v>204</v>
      </c>
      <c r="E41" s="197">
        <v>1</v>
      </c>
      <c r="F41" s="12"/>
      <c r="G41" s="129">
        <f>ROUND(E41*F41,2)</f>
        <v>0</v>
      </c>
    </row>
    <row r="42" spans="1:7" x14ac:dyDescent="0.2">
      <c r="A42" s="71">
        <v>27</v>
      </c>
      <c r="B42" s="71"/>
      <c r="C42" s="85" t="s">
        <v>974</v>
      </c>
      <c r="D42" s="86" t="s">
        <v>14</v>
      </c>
      <c r="E42" s="12">
        <v>1</v>
      </c>
      <c r="F42" s="12"/>
      <c r="G42" s="129">
        <f t="shared" ref="G42:G51" si="2">ROUND(E42*F42,2)</f>
        <v>0</v>
      </c>
    </row>
    <row r="43" spans="1:7" x14ac:dyDescent="0.2">
      <c r="A43" s="71">
        <v>28</v>
      </c>
      <c r="B43" s="71"/>
      <c r="C43" s="85" t="s">
        <v>2463</v>
      </c>
      <c r="D43" s="86" t="s">
        <v>14</v>
      </c>
      <c r="E43" s="12">
        <v>1</v>
      </c>
      <c r="F43" s="12"/>
      <c r="G43" s="129">
        <f t="shared" si="2"/>
        <v>0</v>
      </c>
    </row>
    <row r="44" spans="1:7" ht="22.5" x14ac:dyDescent="0.2">
      <c r="A44" s="71">
        <v>29</v>
      </c>
      <c r="B44" s="71"/>
      <c r="C44" s="85" t="s">
        <v>2464</v>
      </c>
      <c r="D44" s="86" t="s">
        <v>14</v>
      </c>
      <c r="E44" s="12">
        <v>2</v>
      </c>
      <c r="F44" s="12"/>
      <c r="G44" s="129">
        <f t="shared" si="2"/>
        <v>0</v>
      </c>
    </row>
    <row r="45" spans="1:7" ht="22.5" x14ac:dyDescent="0.2">
      <c r="A45" s="71">
        <v>30</v>
      </c>
      <c r="B45" s="71"/>
      <c r="C45" s="85" t="s">
        <v>957</v>
      </c>
      <c r="D45" s="86" t="s">
        <v>75</v>
      </c>
      <c r="E45" s="12">
        <v>23</v>
      </c>
      <c r="F45" s="12"/>
      <c r="G45" s="129">
        <f t="shared" si="2"/>
        <v>0</v>
      </c>
    </row>
    <row r="46" spans="1:7" ht="22.5" x14ac:dyDescent="0.2">
      <c r="A46" s="71">
        <v>31</v>
      </c>
      <c r="B46" s="71"/>
      <c r="C46" s="85" t="s">
        <v>959</v>
      </c>
      <c r="D46" s="86" t="s">
        <v>75</v>
      </c>
      <c r="E46" s="12">
        <v>24</v>
      </c>
      <c r="F46" s="12"/>
      <c r="G46" s="129">
        <f t="shared" si="2"/>
        <v>0</v>
      </c>
    </row>
    <row r="47" spans="1:7" x14ac:dyDescent="0.2">
      <c r="A47" s="71">
        <v>32</v>
      </c>
      <c r="B47" s="71"/>
      <c r="C47" s="85" t="s">
        <v>2387</v>
      </c>
      <c r="D47" s="86" t="s">
        <v>204</v>
      </c>
      <c r="E47" s="87">
        <v>1</v>
      </c>
      <c r="F47" s="12"/>
      <c r="G47" s="129">
        <f t="shared" si="2"/>
        <v>0</v>
      </c>
    </row>
    <row r="48" spans="1:7" ht="33.75" x14ac:dyDescent="0.2">
      <c r="A48" s="71">
        <v>33</v>
      </c>
      <c r="B48" s="71" t="s">
        <v>562</v>
      </c>
      <c r="C48" s="85" t="s">
        <v>2379</v>
      </c>
      <c r="D48" s="86" t="s">
        <v>15</v>
      </c>
      <c r="E48" s="12">
        <v>19</v>
      </c>
      <c r="F48" s="12"/>
      <c r="G48" s="129">
        <f t="shared" si="2"/>
        <v>0</v>
      </c>
    </row>
    <row r="49" spans="1:7" ht="22.5" x14ac:dyDescent="0.2">
      <c r="A49" s="71">
        <v>34</v>
      </c>
      <c r="B49" s="71" t="s">
        <v>555</v>
      </c>
      <c r="C49" s="85" t="s">
        <v>988</v>
      </c>
      <c r="D49" s="86" t="s">
        <v>15</v>
      </c>
      <c r="E49" s="12">
        <v>19</v>
      </c>
      <c r="F49" s="12"/>
      <c r="G49" s="129">
        <f t="shared" si="2"/>
        <v>0</v>
      </c>
    </row>
    <row r="50" spans="1:7" ht="22.5" x14ac:dyDescent="0.2">
      <c r="A50" s="71">
        <v>35</v>
      </c>
      <c r="B50" s="71" t="s">
        <v>400</v>
      </c>
      <c r="C50" s="85" t="s">
        <v>989</v>
      </c>
      <c r="D50" s="86" t="s">
        <v>15</v>
      </c>
      <c r="E50" s="12">
        <v>19</v>
      </c>
      <c r="F50" s="12"/>
      <c r="G50" s="129">
        <f t="shared" si="2"/>
        <v>0</v>
      </c>
    </row>
    <row r="51" spans="1:7" ht="22.5" x14ac:dyDescent="0.2">
      <c r="A51" s="71">
        <v>36</v>
      </c>
      <c r="B51" s="71" t="s">
        <v>601</v>
      </c>
      <c r="C51" s="85" t="s">
        <v>990</v>
      </c>
      <c r="D51" s="86" t="s">
        <v>75</v>
      </c>
      <c r="E51" s="12">
        <v>20</v>
      </c>
      <c r="F51" s="12"/>
      <c r="G51" s="129">
        <f t="shared" si="2"/>
        <v>0</v>
      </c>
    </row>
    <row r="52" spans="1:7" x14ac:dyDescent="0.2">
      <c r="A52" s="72"/>
      <c r="B52" s="72"/>
      <c r="C52" s="72" t="s">
        <v>2381</v>
      </c>
      <c r="D52" s="72"/>
      <c r="E52" s="72"/>
      <c r="F52" s="72"/>
      <c r="G52" s="95">
        <f>SUM(G41:G51)</f>
        <v>0</v>
      </c>
    </row>
    <row r="53" spans="1:7" x14ac:dyDescent="0.2">
      <c r="A53" s="68"/>
      <c r="B53" s="68"/>
      <c r="C53" s="69" t="s">
        <v>2282</v>
      </c>
      <c r="D53" s="70"/>
      <c r="E53" s="68"/>
      <c r="F53" s="68"/>
      <c r="G53" s="68"/>
    </row>
    <row r="54" spans="1:7" ht="33.75" x14ac:dyDescent="0.2">
      <c r="A54" s="71">
        <v>37</v>
      </c>
      <c r="B54" s="71" t="s">
        <v>638</v>
      </c>
      <c r="C54" s="82" t="s">
        <v>939</v>
      </c>
      <c r="D54" s="83" t="s">
        <v>469</v>
      </c>
      <c r="E54" s="84">
        <v>0.39</v>
      </c>
      <c r="F54" s="11"/>
      <c r="G54" s="129">
        <f>ROUND(E54*F54,2)</f>
        <v>0</v>
      </c>
    </row>
    <row r="55" spans="1:7" ht="33.75" x14ac:dyDescent="0.2">
      <c r="A55" s="71">
        <v>38</v>
      </c>
      <c r="B55" s="71" t="s">
        <v>940</v>
      </c>
      <c r="C55" s="82" t="s">
        <v>941</v>
      </c>
      <c r="D55" s="83" t="s">
        <v>75</v>
      </c>
      <c r="E55" s="84">
        <v>385</v>
      </c>
      <c r="F55" s="11"/>
      <c r="G55" s="129">
        <f t="shared" ref="G55:G70" si="3">ROUND(E55*F55,2)</f>
        <v>0</v>
      </c>
    </row>
    <row r="56" spans="1:7" ht="33.75" x14ac:dyDescent="0.2">
      <c r="A56" s="71">
        <v>39</v>
      </c>
      <c r="B56" s="71" t="s">
        <v>942</v>
      </c>
      <c r="C56" s="82" t="s">
        <v>943</v>
      </c>
      <c r="D56" s="83" t="s">
        <v>75</v>
      </c>
      <c r="E56" s="84">
        <v>385</v>
      </c>
      <c r="F56" s="11"/>
      <c r="G56" s="129">
        <f t="shared" si="3"/>
        <v>0</v>
      </c>
    </row>
    <row r="57" spans="1:7" ht="33.75" x14ac:dyDescent="0.2">
      <c r="A57" s="71">
        <v>40</v>
      </c>
      <c r="B57" s="71" t="s">
        <v>944</v>
      </c>
      <c r="C57" s="82" t="s">
        <v>945</v>
      </c>
      <c r="D57" s="83" t="s">
        <v>75</v>
      </c>
      <c r="E57" s="84">
        <v>385</v>
      </c>
      <c r="F57" s="11"/>
      <c r="G57" s="129">
        <f t="shared" si="3"/>
        <v>0</v>
      </c>
    </row>
    <row r="58" spans="1:7" ht="33.75" x14ac:dyDescent="0.2">
      <c r="A58" s="71">
        <v>41</v>
      </c>
      <c r="B58" s="71" t="s">
        <v>978</v>
      </c>
      <c r="C58" s="82" t="s">
        <v>979</v>
      </c>
      <c r="D58" s="83" t="s">
        <v>14</v>
      </c>
      <c r="E58" s="84">
        <v>1</v>
      </c>
      <c r="F58" s="11"/>
      <c r="G58" s="129">
        <f t="shared" si="3"/>
        <v>0</v>
      </c>
    </row>
    <row r="59" spans="1:7" ht="33.75" x14ac:dyDescent="0.2">
      <c r="A59" s="71">
        <v>42</v>
      </c>
      <c r="B59" s="71" t="s">
        <v>980</v>
      </c>
      <c r="C59" s="82" t="s">
        <v>981</v>
      </c>
      <c r="D59" s="83" t="s">
        <v>14</v>
      </c>
      <c r="E59" s="84">
        <v>2</v>
      </c>
      <c r="F59" s="11"/>
      <c r="G59" s="129">
        <f t="shared" si="3"/>
        <v>0</v>
      </c>
    </row>
    <row r="60" spans="1:7" ht="33.75" x14ac:dyDescent="0.2">
      <c r="A60" s="71">
        <v>43</v>
      </c>
      <c r="B60" s="71" t="s">
        <v>982</v>
      </c>
      <c r="C60" s="82" t="s">
        <v>983</v>
      </c>
      <c r="D60" s="83" t="s">
        <v>14</v>
      </c>
      <c r="E60" s="84">
        <v>2</v>
      </c>
      <c r="F60" s="11"/>
      <c r="G60" s="129">
        <f t="shared" si="3"/>
        <v>0</v>
      </c>
    </row>
    <row r="61" spans="1:7" ht="22.5" x14ac:dyDescent="0.2">
      <c r="A61" s="71">
        <v>44</v>
      </c>
      <c r="B61" s="71" t="s">
        <v>948</v>
      </c>
      <c r="C61" s="82" t="s">
        <v>949</v>
      </c>
      <c r="D61" s="83" t="s">
        <v>14</v>
      </c>
      <c r="E61" s="84">
        <v>2</v>
      </c>
      <c r="F61" s="11"/>
      <c r="G61" s="129">
        <f t="shared" si="3"/>
        <v>0</v>
      </c>
    </row>
    <row r="62" spans="1:7" ht="33.75" x14ac:dyDescent="0.2">
      <c r="A62" s="71">
        <v>45</v>
      </c>
      <c r="B62" s="71" t="s">
        <v>975</v>
      </c>
      <c r="C62" s="82" t="s">
        <v>976</v>
      </c>
      <c r="D62" s="83" t="s">
        <v>14</v>
      </c>
      <c r="E62" s="84">
        <v>6</v>
      </c>
      <c r="F62" s="11"/>
      <c r="G62" s="129">
        <f t="shared" si="3"/>
        <v>0</v>
      </c>
    </row>
    <row r="63" spans="1:7" ht="33.75" x14ac:dyDescent="0.2">
      <c r="A63" s="71">
        <v>46</v>
      </c>
      <c r="B63" s="71" t="s">
        <v>954</v>
      </c>
      <c r="C63" s="82" t="s">
        <v>984</v>
      </c>
      <c r="D63" s="83" t="s">
        <v>204</v>
      </c>
      <c r="E63" s="84">
        <v>7</v>
      </c>
      <c r="F63" s="11"/>
      <c r="G63" s="129">
        <f t="shared" si="3"/>
        <v>0</v>
      </c>
    </row>
    <row r="64" spans="1:7" ht="33.75" x14ac:dyDescent="0.2">
      <c r="A64" s="71">
        <v>47</v>
      </c>
      <c r="B64" s="71" t="s">
        <v>956</v>
      </c>
      <c r="C64" s="82" t="s">
        <v>957</v>
      </c>
      <c r="D64" s="83" t="s">
        <v>75</v>
      </c>
      <c r="E64" s="84">
        <v>49</v>
      </c>
      <c r="F64" s="11"/>
      <c r="G64" s="129">
        <f t="shared" si="3"/>
        <v>0</v>
      </c>
    </row>
    <row r="65" spans="1:7" ht="33.75" x14ac:dyDescent="0.2">
      <c r="A65" s="71">
        <v>48</v>
      </c>
      <c r="B65" s="71" t="s">
        <v>958</v>
      </c>
      <c r="C65" s="82" t="s">
        <v>959</v>
      </c>
      <c r="D65" s="83" t="s">
        <v>75</v>
      </c>
      <c r="E65" s="84">
        <v>48</v>
      </c>
      <c r="F65" s="11"/>
      <c r="G65" s="129">
        <f t="shared" si="3"/>
        <v>0</v>
      </c>
    </row>
    <row r="66" spans="1:7" ht="22.5" x14ac:dyDescent="0.2">
      <c r="A66" s="71">
        <v>49</v>
      </c>
      <c r="B66" s="71" t="s">
        <v>960</v>
      </c>
      <c r="C66" s="82" t="s">
        <v>961</v>
      </c>
      <c r="D66" s="83" t="s">
        <v>75</v>
      </c>
      <c r="E66" s="84">
        <v>13</v>
      </c>
      <c r="F66" s="11"/>
      <c r="G66" s="129">
        <f t="shared" si="3"/>
        <v>0</v>
      </c>
    </row>
    <row r="67" spans="1:7" ht="33.75" x14ac:dyDescent="0.2">
      <c r="A67" s="71">
        <v>50</v>
      </c>
      <c r="B67" s="71" t="s">
        <v>962</v>
      </c>
      <c r="C67" s="82" t="s">
        <v>963</v>
      </c>
      <c r="D67" s="83" t="s">
        <v>75</v>
      </c>
      <c r="E67" s="84">
        <v>21</v>
      </c>
      <c r="F67" s="11"/>
      <c r="G67" s="129">
        <f t="shared" si="3"/>
        <v>0</v>
      </c>
    </row>
    <row r="68" spans="1:7" ht="33.75" x14ac:dyDescent="0.2">
      <c r="A68" s="71">
        <v>51</v>
      </c>
      <c r="B68" s="71" t="s">
        <v>985</v>
      </c>
      <c r="C68" s="82" t="s">
        <v>986</v>
      </c>
      <c r="D68" s="83" t="s">
        <v>469</v>
      </c>
      <c r="E68" s="84">
        <v>0.02</v>
      </c>
      <c r="F68" s="11"/>
      <c r="G68" s="129">
        <f t="shared" si="3"/>
        <v>0</v>
      </c>
    </row>
    <row r="69" spans="1:7" ht="33.75" x14ac:dyDescent="0.2">
      <c r="A69" s="71">
        <v>52</v>
      </c>
      <c r="B69" s="71" t="s">
        <v>964</v>
      </c>
      <c r="C69" s="82" t="s">
        <v>965</v>
      </c>
      <c r="D69" s="83" t="s">
        <v>75</v>
      </c>
      <c r="E69" s="84">
        <v>385</v>
      </c>
      <c r="F69" s="11"/>
      <c r="G69" s="129">
        <f t="shared" si="3"/>
        <v>0</v>
      </c>
    </row>
    <row r="70" spans="1:7" ht="33.75" x14ac:dyDescent="0.2">
      <c r="A70" s="71">
        <v>53</v>
      </c>
      <c r="B70" s="71" t="s">
        <v>966</v>
      </c>
      <c r="C70" s="82" t="s">
        <v>968</v>
      </c>
      <c r="D70" s="83" t="s">
        <v>75</v>
      </c>
      <c r="E70" s="84">
        <v>1263</v>
      </c>
      <c r="F70" s="11"/>
      <c r="G70" s="129">
        <f t="shared" si="3"/>
        <v>0</v>
      </c>
    </row>
    <row r="71" spans="1:7" x14ac:dyDescent="0.2">
      <c r="A71" s="72"/>
      <c r="B71" s="72"/>
      <c r="C71" s="72" t="s">
        <v>987</v>
      </c>
      <c r="D71" s="72"/>
      <c r="E71" s="72"/>
      <c r="F71" s="72"/>
      <c r="G71" s="95">
        <f>SUM(G54:G70)</f>
        <v>0</v>
      </c>
    </row>
    <row r="72" spans="1:7" x14ac:dyDescent="0.2">
      <c r="A72" s="68"/>
      <c r="B72" s="68"/>
      <c r="C72" s="69" t="s">
        <v>2378</v>
      </c>
      <c r="D72" s="70"/>
      <c r="E72" s="68"/>
      <c r="F72" s="68"/>
      <c r="G72" s="68"/>
    </row>
    <row r="73" spans="1:7" ht="33.75" x14ac:dyDescent="0.2">
      <c r="A73" s="71">
        <v>54</v>
      </c>
      <c r="B73" s="71" t="s">
        <v>991</v>
      </c>
      <c r="C73" s="82" t="s">
        <v>992</v>
      </c>
      <c r="D73" s="83" t="s">
        <v>204</v>
      </c>
      <c r="E73" s="84">
        <v>2</v>
      </c>
      <c r="F73" s="11"/>
      <c r="G73" s="129">
        <f t="shared" ref="G73:G77" si="4">ROUND(E73*F73,2)</f>
        <v>0</v>
      </c>
    </row>
    <row r="74" spans="1:7" ht="33.75" x14ac:dyDescent="0.2">
      <c r="A74" s="71">
        <v>55</v>
      </c>
      <c r="B74" s="71" t="s">
        <v>993</v>
      </c>
      <c r="C74" s="82" t="s">
        <v>994</v>
      </c>
      <c r="D74" s="83" t="s">
        <v>14</v>
      </c>
      <c r="E74" s="84">
        <v>1</v>
      </c>
      <c r="F74" s="11"/>
      <c r="G74" s="129">
        <f t="shared" si="4"/>
        <v>0</v>
      </c>
    </row>
    <row r="75" spans="1:7" ht="33.75" x14ac:dyDescent="0.2">
      <c r="A75" s="71">
        <v>56</v>
      </c>
      <c r="B75" s="71" t="s">
        <v>995</v>
      </c>
      <c r="C75" s="82" t="s">
        <v>996</v>
      </c>
      <c r="D75" s="83" t="s">
        <v>14</v>
      </c>
      <c r="E75" s="84">
        <v>1</v>
      </c>
      <c r="F75" s="11"/>
      <c r="G75" s="129">
        <f t="shared" si="4"/>
        <v>0</v>
      </c>
    </row>
    <row r="76" spans="1:7" ht="22.5" x14ac:dyDescent="0.2">
      <c r="A76" s="71">
        <v>57</v>
      </c>
      <c r="B76" s="71" t="s">
        <v>997</v>
      </c>
      <c r="C76" s="82" t="s">
        <v>998</v>
      </c>
      <c r="D76" s="83" t="s">
        <v>204</v>
      </c>
      <c r="E76" s="84">
        <v>90</v>
      </c>
      <c r="F76" s="11"/>
      <c r="G76" s="129">
        <f t="shared" si="4"/>
        <v>0</v>
      </c>
    </row>
    <row r="77" spans="1:7" ht="33.75" x14ac:dyDescent="0.2">
      <c r="A77" s="71">
        <v>58</v>
      </c>
      <c r="B77" s="71" t="s">
        <v>999</v>
      </c>
      <c r="C77" s="82" t="s">
        <v>1000</v>
      </c>
      <c r="D77" s="83" t="s">
        <v>204</v>
      </c>
      <c r="E77" s="84">
        <v>27</v>
      </c>
      <c r="F77" s="11"/>
      <c r="G77" s="129">
        <f t="shared" si="4"/>
        <v>0</v>
      </c>
    </row>
    <row r="78" spans="1:7" x14ac:dyDescent="0.2">
      <c r="A78" s="72"/>
      <c r="B78" s="72"/>
      <c r="C78" s="72" t="s">
        <v>1001</v>
      </c>
      <c r="D78" s="72"/>
      <c r="E78" s="72"/>
      <c r="F78" s="72"/>
      <c r="G78" s="95">
        <f>SUM(G73:G77)</f>
        <v>0</v>
      </c>
    </row>
    <row r="79" spans="1:7" x14ac:dyDescent="0.2">
      <c r="A79" s="72"/>
      <c r="B79" s="72"/>
      <c r="C79" s="114" t="s">
        <v>1002</v>
      </c>
      <c r="D79" s="72"/>
      <c r="E79" s="72"/>
      <c r="F79" s="72"/>
      <c r="G79" s="95">
        <f>SUM(G30+G39+G52+G71+G78)</f>
        <v>0</v>
      </c>
    </row>
    <row r="80" spans="1:7" x14ac:dyDescent="0.2">
      <c r="A80" s="68"/>
      <c r="B80" s="68"/>
      <c r="C80" s="69" t="s">
        <v>2283</v>
      </c>
      <c r="D80" s="70"/>
      <c r="E80" s="68"/>
      <c r="F80" s="68"/>
      <c r="G80" s="68"/>
    </row>
    <row r="81" spans="1:7" x14ac:dyDescent="0.2">
      <c r="A81" s="68"/>
      <c r="B81" s="68"/>
      <c r="C81" s="69" t="s">
        <v>2284</v>
      </c>
      <c r="D81" s="70"/>
      <c r="E81" s="68"/>
      <c r="F81" s="68"/>
      <c r="G81" s="68"/>
    </row>
    <row r="82" spans="1:7" ht="33.75" x14ac:dyDescent="0.2">
      <c r="A82" s="71">
        <v>59</v>
      </c>
      <c r="B82" s="71" t="s">
        <v>638</v>
      </c>
      <c r="C82" s="82" t="s">
        <v>939</v>
      </c>
      <c r="D82" s="83" t="s">
        <v>469</v>
      </c>
      <c r="E82" s="84">
        <v>3.17</v>
      </c>
      <c r="F82" s="11"/>
      <c r="G82" s="129">
        <f t="shared" ref="G82:G145" si="5">ROUND(E82*F82,2)</f>
        <v>0</v>
      </c>
    </row>
    <row r="83" spans="1:7" ht="33.75" x14ac:dyDescent="0.2">
      <c r="A83" s="71">
        <v>60</v>
      </c>
      <c r="B83" s="71" t="s">
        <v>1003</v>
      </c>
      <c r="C83" s="82" t="s">
        <v>1004</v>
      </c>
      <c r="D83" s="83" t="s">
        <v>75</v>
      </c>
      <c r="E83" s="84">
        <v>3170</v>
      </c>
      <c r="F83" s="11"/>
      <c r="G83" s="129">
        <f t="shared" si="5"/>
        <v>0</v>
      </c>
    </row>
    <row r="84" spans="1:7" ht="33.75" x14ac:dyDescent="0.2">
      <c r="A84" s="71">
        <v>61</v>
      </c>
      <c r="B84" s="71" t="s">
        <v>1005</v>
      </c>
      <c r="C84" s="82" t="s">
        <v>1006</v>
      </c>
      <c r="D84" s="83" t="s">
        <v>75</v>
      </c>
      <c r="E84" s="84">
        <v>3170</v>
      </c>
      <c r="F84" s="11"/>
      <c r="G84" s="129">
        <f t="shared" si="5"/>
        <v>0</v>
      </c>
    </row>
    <row r="85" spans="1:7" ht="33.75" x14ac:dyDescent="0.2">
      <c r="A85" s="71">
        <v>62</v>
      </c>
      <c r="B85" s="71" t="s">
        <v>1007</v>
      </c>
      <c r="C85" s="82" t="s">
        <v>1008</v>
      </c>
      <c r="D85" s="83" t="s">
        <v>75</v>
      </c>
      <c r="E85" s="84">
        <v>3170</v>
      </c>
      <c r="F85" s="11"/>
      <c r="G85" s="129">
        <f t="shared" si="5"/>
        <v>0</v>
      </c>
    </row>
    <row r="86" spans="1:7" ht="33.75" x14ac:dyDescent="0.2">
      <c r="A86" s="71">
        <v>63</v>
      </c>
      <c r="B86" s="71" t="s">
        <v>1009</v>
      </c>
      <c r="C86" s="82" t="s">
        <v>1010</v>
      </c>
      <c r="D86" s="83" t="s">
        <v>14</v>
      </c>
      <c r="E86" s="84">
        <v>35</v>
      </c>
      <c r="F86" s="11"/>
      <c r="G86" s="129">
        <f t="shared" si="5"/>
        <v>0</v>
      </c>
    </row>
    <row r="87" spans="1:7" ht="22.5" x14ac:dyDescent="0.2">
      <c r="A87" s="71">
        <v>64</v>
      </c>
      <c r="B87" s="71" t="s">
        <v>1011</v>
      </c>
      <c r="C87" s="82" t="s">
        <v>1012</v>
      </c>
      <c r="D87" s="83" t="s">
        <v>75</v>
      </c>
      <c r="E87" s="84">
        <v>2000</v>
      </c>
      <c r="F87" s="11"/>
      <c r="G87" s="129">
        <f t="shared" si="5"/>
        <v>0</v>
      </c>
    </row>
    <row r="88" spans="1:7" ht="22.5" x14ac:dyDescent="0.2">
      <c r="A88" s="71">
        <v>65</v>
      </c>
      <c r="B88" s="71" t="s">
        <v>972</v>
      </c>
      <c r="C88" s="82" t="s">
        <v>1013</v>
      </c>
      <c r="D88" s="83" t="s">
        <v>14</v>
      </c>
      <c r="E88" s="98">
        <v>0</v>
      </c>
      <c r="F88" s="11"/>
      <c r="G88" s="129">
        <f t="shared" si="5"/>
        <v>0</v>
      </c>
    </row>
    <row r="89" spans="1:7" ht="22.5" x14ac:dyDescent="0.2">
      <c r="A89" s="71">
        <v>66</v>
      </c>
      <c r="B89" s="71" t="s">
        <v>1014</v>
      </c>
      <c r="C89" s="82" t="s">
        <v>1015</v>
      </c>
      <c r="D89" s="83" t="s">
        <v>14</v>
      </c>
      <c r="E89" s="98">
        <v>0</v>
      </c>
      <c r="F89" s="11"/>
      <c r="G89" s="129">
        <f t="shared" si="5"/>
        <v>0</v>
      </c>
    </row>
    <row r="90" spans="1:7" ht="33.75" x14ac:dyDescent="0.2">
      <c r="A90" s="71">
        <v>67</v>
      </c>
      <c r="B90" s="71" t="s">
        <v>1016</v>
      </c>
      <c r="C90" s="82" t="s">
        <v>1017</v>
      </c>
      <c r="D90" s="83" t="s">
        <v>14</v>
      </c>
      <c r="E90" s="84">
        <v>6</v>
      </c>
      <c r="F90" s="11"/>
      <c r="G90" s="129">
        <f t="shared" si="5"/>
        <v>0</v>
      </c>
    </row>
    <row r="91" spans="1:7" ht="33.75" x14ac:dyDescent="0.2">
      <c r="A91" s="71">
        <v>68</v>
      </c>
      <c r="B91" s="71" t="s">
        <v>1018</v>
      </c>
      <c r="C91" s="82" t="s">
        <v>1019</v>
      </c>
      <c r="D91" s="83" t="s">
        <v>14</v>
      </c>
      <c r="E91" s="98">
        <v>0</v>
      </c>
      <c r="F91" s="11"/>
      <c r="G91" s="129">
        <f t="shared" si="5"/>
        <v>0</v>
      </c>
    </row>
    <row r="92" spans="1:7" ht="33.75" x14ac:dyDescent="0.2">
      <c r="A92" s="71">
        <v>69</v>
      </c>
      <c r="B92" s="71" t="s">
        <v>1018</v>
      </c>
      <c r="C92" s="82" t="s">
        <v>1020</v>
      </c>
      <c r="D92" s="83" t="s">
        <v>14</v>
      </c>
      <c r="E92" s="98">
        <v>0</v>
      </c>
      <c r="F92" s="11"/>
      <c r="G92" s="129">
        <f t="shared" si="5"/>
        <v>0</v>
      </c>
    </row>
    <row r="93" spans="1:7" ht="33.75" x14ac:dyDescent="0.2">
      <c r="A93" s="71">
        <v>70</v>
      </c>
      <c r="B93" s="71" t="s">
        <v>1021</v>
      </c>
      <c r="C93" s="82" t="s">
        <v>1022</v>
      </c>
      <c r="D93" s="83" t="s">
        <v>14</v>
      </c>
      <c r="E93" s="98">
        <v>0</v>
      </c>
      <c r="F93" s="11"/>
      <c r="G93" s="129">
        <f t="shared" si="5"/>
        <v>0</v>
      </c>
    </row>
    <row r="94" spans="1:7" ht="33.75" x14ac:dyDescent="0.2">
      <c r="A94" s="71">
        <v>71</v>
      </c>
      <c r="B94" s="71" t="s">
        <v>1018</v>
      </c>
      <c r="C94" s="82" t="s">
        <v>1023</v>
      </c>
      <c r="D94" s="83" t="s">
        <v>14</v>
      </c>
      <c r="E94" s="84">
        <v>1</v>
      </c>
      <c r="F94" s="11"/>
      <c r="G94" s="129">
        <f t="shared" si="5"/>
        <v>0</v>
      </c>
    </row>
    <row r="95" spans="1:7" ht="33.75" x14ac:dyDescent="0.2">
      <c r="A95" s="71">
        <v>72</v>
      </c>
      <c r="B95" s="71" t="s">
        <v>1018</v>
      </c>
      <c r="C95" s="82" t="s">
        <v>1024</v>
      </c>
      <c r="D95" s="83" t="s">
        <v>14</v>
      </c>
      <c r="E95" s="84">
        <v>2</v>
      </c>
      <c r="F95" s="11"/>
      <c r="G95" s="129">
        <f t="shared" si="5"/>
        <v>0</v>
      </c>
    </row>
    <row r="96" spans="1:7" ht="33.75" x14ac:dyDescent="0.2">
      <c r="A96" s="71">
        <v>73</v>
      </c>
      <c r="B96" s="71" t="s">
        <v>1025</v>
      </c>
      <c r="C96" s="82" t="s">
        <v>1026</v>
      </c>
      <c r="D96" s="83" t="s">
        <v>14</v>
      </c>
      <c r="E96" s="84">
        <v>3</v>
      </c>
      <c r="F96" s="11"/>
      <c r="G96" s="129">
        <f t="shared" si="5"/>
        <v>0</v>
      </c>
    </row>
    <row r="97" spans="1:7" ht="33.75" x14ac:dyDescent="0.2">
      <c r="A97" s="71">
        <v>74</v>
      </c>
      <c r="B97" s="71" t="s">
        <v>1025</v>
      </c>
      <c r="C97" s="82" t="s">
        <v>1027</v>
      </c>
      <c r="D97" s="83" t="s">
        <v>14</v>
      </c>
      <c r="E97" s="84">
        <v>27</v>
      </c>
      <c r="F97" s="11"/>
      <c r="G97" s="129">
        <f t="shared" si="5"/>
        <v>0</v>
      </c>
    </row>
    <row r="98" spans="1:7" ht="22.5" x14ac:dyDescent="0.2">
      <c r="A98" s="71">
        <v>75</v>
      </c>
      <c r="B98" s="71" t="s">
        <v>1028</v>
      </c>
      <c r="C98" s="82" t="s">
        <v>1029</v>
      </c>
      <c r="D98" s="83" t="s">
        <v>204</v>
      </c>
      <c r="E98" s="84">
        <v>19</v>
      </c>
      <c r="F98" s="11"/>
      <c r="G98" s="129">
        <f t="shared" si="5"/>
        <v>0</v>
      </c>
    </row>
    <row r="99" spans="1:7" ht="33.75" x14ac:dyDescent="0.2">
      <c r="A99" s="71">
        <v>76</v>
      </c>
      <c r="B99" s="71" t="s">
        <v>1030</v>
      </c>
      <c r="C99" s="82" t="s">
        <v>1031</v>
      </c>
      <c r="D99" s="83" t="s">
        <v>14</v>
      </c>
      <c r="E99" s="84">
        <v>4</v>
      </c>
      <c r="F99" s="11"/>
      <c r="G99" s="129">
        <f t="shared" si="5"/>
        <v>0</v>
      </c>
    </row>
    <row r="100" spans="1:7" ht="33.75" x14ac:dyDescent="0.2">
      <c r="A100" s="71">
        <v>77</v>
      </c>
      <c r="B100" s="71" t="s">
        <v>1030</v>
      </c>
      <c r="C100" s="82" t="s">
        <v>1032</v>
      </c>
      <c r="D100" s="83" t="s">
        <v>14</v>
      </c>
      <c r="E100" s="84">
        <v>17</v>
      </c>
      <c r="F100" s="11"/>
      <c r="G100" s="129">
        <f t="shared" si="5"/>
        <v>0</v>
      </c>
    </row>
    <row r="101" spans="1:7" ht="33.75" x14ac:dyDescent="0.2">
      <c r="A101" s="71">
        <v>78</v>
      </c>
      <c r="B101" s="71" t="s">
        <v>1030</v>
      </c>
      <c r="C101" s="82" t="s">
        <v>1033</v>
      </c>
      <c r="D101" s="83" t="s">
        <v>14</v>
      </c>
      <c r="E101" s="84">
        <v>5</v>
      </c>
      <c r="F101" s="11"/>
      <c r="G101" s="129">
        <f t="shared" si="5"/>
        <v>0</v>
      </c>
    </row>
    <row r="102" spans="1:7" ht="33.75" x14ac:dyDescent="0.2">
      <c r="A102" s="71">
        <v>79</v>
      </c>
      <c r="B102" s="71" t="s">
        <v>1030</v>
      </c>
      <c r="C102" s="82" t="s">
        <v>1034</v>
      </c>
      <c r="D102" s="83" t="s">
        <v>14</v>
      </c>
      <c r="E102" s="84">
        <v>43</v>
      </c>
      <c r="F102" s="11"/>
      <c r="G102" s="129">
        <f t="shared" si="5"/>
        <v>0</v>
      </c>
    </row>
    <row r="103" spans="1:7" ht="33.75" x14ac:dyDescent="0.2">
      <c r="A103" s="71">
        <v>80</v>
      </c>
      <c r="B103" s="71" t="s">
        <v>1030</v>
      </c>
      <c r="C103" s="82" t="s">
        <v>1035</v>
      </c>
      <c r="D103" s="83" t="s">
        <v>14</v>
      </c>
      <c r="E103" s="84">
        <v>9</v>
      </c>
      <c r="F103" s="11"/>
      <c r="G103" s="129">
        <f t="shared" si="5"/>
        <v>0</v>
      </c>
    </row>
    <row r="104" spans="1:7" ht="33.75" x14ac:dyDescent="0.2">
      <c r="A104" s="71">
        <v>81</v>
      </c>
      <c r="B104" s="71" t="s">
        <v>1030</v>
      </c>
      <c r="C104" s="82" t="s">
        <v>1036</v>
      </c>
      <c r="D104" s="83" t="s">
        <v>14</v>
      </c>
      <c r="E104" s="84">
        <v>3</v>
      </c>
      <c r="F104" s="11"/>
      <c r="G104" s="129">
        <f t="shared" si="5"/>
        <v>0</v>
      </c>
    </row>
    <row r="105" spans="1:7" ht="33.75" x14ac:dyDescent="0.2">
      <c r="A105" s="71">
        <v>82</v>
      </c>
      <c r="B105" s="71" t="s">
        <v>1030</v>
      </c>
      <c r="C105" s="82" t="s">
        <v>1037</v>
      </c>
      <c r="D105" s="83" t="s">
        <v>14</v>
      </c>
      <c r="E105" s="84">
        <v>42</v>
      </c>
      <c r="F105" s="11"/>
      <c r="G105" s="129">
        <f t="shared" si="5"/>
        <v>0</v>
      </c>
    </row>
    <row r="106" spans="1:7" ht="33.75" x14ac:dyDescent="0.2">
      <c r="A106" s="71">
        <v>83</v>
      </c>
      <c r="B106" s="71" t="s">
        <v>1030</v>
      </c>
      <c r="C106" s="82" t="s">
        <v>1038</v>
      </c>
      <c r="D106" s="83" t="s">
        <v>14</v>
      </c>
      <c r="E106" s="84">
        <v>33</v>
      </c>
      <c r="F106" s="11"/>
      <c r="G106" s="129">
        <f t="shared" si="5"/>
        <v>0</v>
      </c>
    </row>
    <row r="107" spans="1:7" ht="22.5" x14ac:dyDescent="0.2">
      <c r="A107" s="71">
        <v>84</v>
      </c>
      <c r="B107" s="71" t="s">
        <v>1039</v>
      </c>
      <c r="C107" s="82" t="s">
        <v>1040</v>
      </c>
      <c r="D107" s="83" t="s">
        <v>14</v>
      </c>
      <c r="E107" s="84">
        <v>11</v>
      </c>
      <c r="F107" s="11"/>
      <c r="G107" s="129">
        <f t="shared" si="5"/>
        <v>0</v>
      </c>
    </row>
    <row r="108" spans="1:7" ht="22.5" x14ac:dyDescent="0.2">
      <c r="A108" s="71">
        <v>85</v>
      </c>
      <c r="B108" s="71" t="s">
        <v>346</v>
      </c>
      <c r="C108" s="82" t="s">
        <v>347</v>
      </c>
      <c r="D108" s="83" t="s">
        <v>14</v>
      </c>
      <c r="E108" s="84">
        <v>24</v>
      </c>
      <c r="F108" s="11"/>
      <c r="G108" s="129">
        <f t="shared" si="5"/>
        <v>0</v>
      </c>
    </row>
    <row r="109" spans="1:7" ht="33.75" x14ac:dyDescent="0.2">
      <c r="A109" s="71">
        <v>86</v>
      </c>
      <c r="B109" s="71" t="s">
        <v>1041</v>
      </c>
      <c r="C109" s="82" t="s">
        <v>1042</v>
      </c>
      <c r="D109" s="83" t="s">
        <v>14</v>
      </c>
      <c r="E109" s="84">
        <v>1</v>
      </c>
      <c r="F109" s="11"/>
      <c r="G109" s="129">
        <f t="shared" si="5"/>
        <v>0</v>
      </c>
    </row>
    <row r="110" spans="1:7" ht="33.75" x14ac:dyDescent="0.2">
      <c r="A110" s="71">
        <v>87</v>
      </c>
      <c r="B110" s="71" t="s">
        <v>1043</v>
      </c>
      <c r="C110" s="82" t="s">
        <v>1044</v>
      </c>
      <c r="D110" s="83" t="s">
        <v>14</v>
      </c>
      <c r="E110" s="84">
        <v>10</v>
      </c>
      <c r="F110" s="11"/>
      <c r="G110" s="129">
        <f t="shared" si="5"/>
        <v>0</v>
      </c>
    </row>
    <row r="111" spans="1:7" ht="22.5" x14ac:dyDescent="0.2">
      <c r="A111" s="71">
        <v>88</v>
      </c>
      <c r="B111" s="71" t="s">
        <v>1045</v>
      </c>
      <c r="C111" s="82" t="s">
        <v>1046</v>
      </c>
      <c r="D111" s="83" t="s">
        <v>14</v>
      </c>
      <c r="E111" s="84">
        <v>24</v>
      </c>
      <c r="F111" s="11"/>
      <c r="G111" s="129">
        <f t="shared" si="5"/>
        <v>0</v>
      </c>
    </row>
    <row r="112" spans="1:7" ht="33.75" x14ac:dyDescent="0.2">
      <c r="A112" s="71">
        <v>89</v>
      </c>
      <c r="B112" s="71" t="s">
        <v>1047</v>
      </c>
      <c r="C112" s="82" t="s">
        <v>1048</v>
      </c>
      <c r="D112" s="83" t="s">
        <v>14</v>
      </c>
      <c r="E112" s="84">
        <v>34</v>
      </c>
      <c r="F112" s="11"/>
      <c r="G112" s="129">
        <f t="shared" si="5"/>
        <v>0</v>
      </c>
    </row>
    <row r="113" spans="1:8" ht="33.75" x14ac:dyDescent="0.2">
      <c r="A113" s="71">
        <v>90</v>
      </c>
      <c r="B113" s="71" t="s">
        <v>1049</v>
      </c>
      <c r="C113" s="82" t="s">
        <v>1050</v>
      </c>
      <c r="D113" s="83" t="s">
        <v>14</v>
      </c>
      <c r="E113" s="84">
        <v>34</v>
      </c>
      <c r="F113" s="11"/>
      <c r="G113" s="129">
        <f t="shared" si="5"/>
        <v>0</v>
      </c>
    </row>
    <row r="114" spans="1:8" ht="33.75" x14ac:dyDescent="0.2">
      <c r="A114" s="71">
        <v>91</v>
      </c>
      <c r="B114" s="71" t="s">
        <v>1051</v>
      </c>
      <c r="C114" s="82" t="s">
        <v>1052</v>
      </c>
      <c r="D114" s="83" t="s">
        <v>75</v>
      </c>
      <c r="E114" s="84">
        <v>610</v>
      </c>
      <c r="F114" s="11"/>
      <c r="G114" s="129">
        <f t="shared" si="5"/>
        <v>0</v>
      </c>
    </row>
    <row r="115" spans="1:8" ht="33.75" x14ac:dyDescent="0.2">
      <c r="A115" s="71">
        <v>92</v>
      </c>
      <c r="B115" s="71" t="s">
        <v>1053</v>
      </c>
      <c r="C115" s="82" t="s">
        <v>1054</v>
      </c>
      <c r="D115" s="83" t="s">
        <v>75</v>
      </c>
      <c r="E115" s="84">
        <v>102</v>
      </c>
      <c r="F115" s="11"/>
      <c r="G115" s="129">
        <f t="shared" si="5"/>
        <v>0</v>
      </c>
    </row>
    <row r="116" spans="1:8" ht="33.75" x14ac:dyDescent="0.2">
      <c r="A116" s="71">
        <v>93</v>
      </c>
      <c r="B116" s="71" t="s">
        <v>1055</v>
      </c>
      <c r="C116" s="82" t="s">
        <v>1056</v>
      </c>
      <c r="D116" s="83" t="s">
        <v>14</v>
      </c>
      <c r="E116" s="84">
        <v>34</v>
      </c>
      <c r="F116" s="11"/>
      <c r="G116" s="129">
        <f t="shared" si="5"/>
        <v>0</v>
      </c>
    </row>
    <row r="117" spans="1:8" ht="33.75" x14ac:dyDescent="0.2">
      <c r="A117" s="71">
        <v>94</v>
      </c>
      <c r="B117" s="71" t="s">
        <v>1057</v>
      </c>
      <c r="C117" s="82" t="s">
        <v>1058</v>
      </c>
      <c r="D117" s="83" t="s">
        <v>14</v>
      </c>
      <c r="E117" s="84">
        <v>3</v>
      </c>
      <c r="F117" s="11"/>
      <c r="G117" s="129">
        <f t="shared" si="5"/>
        <v>0</v>
      </c>
    </row>
    <row r="118" spans="1:8" s="4" customFormat="1" ht="22.5" x14ac:dyDescent="0.2">
      <c r="A118" s="71">
        <v>95</v>
      </c>
      <c r="B118" s="183"/>
      <c r="C118" s="198" t="s">
        <v>939</v>
      </c>
      <c r="D118" s="199" t="s">
        <v>469</v>
      </c>
      <c r="E118" s="24">
        <v>3.17</v>
      </c>
      <c r="F118" s="24"/>
      <c r="G118" s="129">
        <f t="shared" si="5"/>
        <v>0</v>
      </c>
      <c r="H118"/>
    </row>
    <row r="119" spans="1:8" s="4" customFormat="1" ht="22.5" x14ac:dyDescent="0.2">
      <c r="A119" s="71">
        <v>96</v>
      </c>
      <c r="B119" s="183"/>
      <c r="C119" s="198" t="s">
        <v>2409</v>
      </c>
      <c r="D119" s="199" t="s">
        <v>66</v>
      </c>
      <c r="E119" s="24">
        <v>1702.32</v>
      </c>
      <c r="F119" s="24"/>
      <c r="G119" s="129">
        <f t="shared" si="5"/>
        <v>0</v>
      </c>
    </row>
    <row r="120" spans="1:8" s="4" customFormat="1" ht="22.5" x14ac:dyDescent="0.2">
      <c r="A120" s="71">
        <v>97</v>
      </c>
      <c r="B120" s="183"/>
      <c r="C120" s="198" t="s">
        <v>2410</v>
      </c>
      <c r="D120" s="199" t="s">
        <v>75</v>
      </c>
      <c r="E120" s="200">
        <v>8068</v>
      </c>
      <c r="F120" s="24"/>
      <c r="G120" s="129">
        <f t="shared" si="5"/>
        <v>0</v>
      </c>
    </row>
    <row r="121" spans="1:8" s="4" customFormat="1" ht="22.5" x14ac:dyDescent="0.2">
      <c r="A121" s="71">
        <v>98</v>
      </c>
      <c r="B121" s="183"/>
      <c r="C121" s="198" t="s">
        <v>2411</v>
      </c>
      <c r="D121" s="199" t="s">
        <v>75</v>
      </c>
      <c r="E121" s="201">
        <v>56</v>
      </c>
      <c r="F121" s="24"/>
      <c r="G121" s="129">
        <f t="shared" si="5"/>
        <v>0</v>
      </c>
    </row>
    <row r="122" spans="1:8" s="4" customFormat="1" ht="22.5" x14ac:dyDescent="0.2">
      <c r="A122" s="71">
        <v>99</v>
      </c>
      <c r="B122" s="183"/>
      <c r="C122" s="198" t="s">
        <v>2412</v>
      </c>
      <c r="D122" s="199" t="s">
        <v>75</v>
      </c>
      <c r="E122" s="201">
        <v>1538</v>
      </c>
      <c r="F122" s="24"/>
      <c r="G122" s="129">
        <f t="shared" si="5"/>
        <v>0</v>
      </c>
    </row>
    <row r="123" spans="1:8" s="4" customFormat="1" ht="22.5" x14ac:dyDescent="0.2">
      <c r="A123" s="71">
        <v>100</v>
      </c>
      <c r="B123" s="183"/>
      <c r="C123" s="198" t="s">
        <v>2413</v>
      </c>
      <c r="D123" s="199" t="s">
        <v>75</v>
      </c>
      <c r="E123" s="201">
        <v>98</v>
      </c>
      <c r="F123" s="24"/>
      <c r="G123" s="129">
        <f t="shared" si="5"/>
        <v>0</v>
      </c>
    </row>
    <row r="124" spans="1:8" s="4" customFormat="1" ht="22.5" x14ac:dyDescent="0.2">
      <c r="A124" s="71">
        <v>101</v>
      </c>
      <c r="B124" s="183"/>
      <c r="C124" s="198" t="s">
        <v>2414</v>
      </c>
      <c r="D124" s="199" t="s">
        <v>75</v>
      </c>
      <c r="E124" s="201">
        <v>1446</v>
      </c>
      <c r="F124" s="24"/>
      <c r="G124" s="129">
        <f t="shared" si="5"/>
        <v>0</v>
      </c>
    </row>
    <row r="125" spans="1:8" s="4" customFormat="1" ht="22.5" x14ac:dyDescent="0.2">
      <c r="A125" s="71">
        <v>102</v>
      </c>
      <c r="B125" s="183"/>
      <c r="C125" s="198" t="s">
        <v>2415</v>
      </c>
      <c r="D125" s="199" t="s">
        <v>75</v>
      </c>
      <c r="E125" s="201">
        <v>207</v>
      </c>
      <c r="F125" s="24"/>
      <c r="G125" s="129">
        <f t="shared" si="5"/>
        <v>0</v>
      </c>
    </row>
    <row r="126" spans="1:8" s="4" customFormat="1" ht="22.5" x14ac:dyDescent="0.2">
      <c r="A126" s="71">
        <v>103</v>
      </c>
      <c r="B126" s="183"/>
      <c r="C126" s="198" t="s">
        <v>2416</v>
      </c>
      <c r="D126" s="199" t="s">
        <v>75</v>
      </c>
      <c r="E126" s="200">
        <v>0</v>
      </c>
      <c r="F126" s="24"/>
      <c r="G126" s="129">
        <f t="shared" si="5"/>
        <v>0</v>
      </c>
    </row>
    <row r="127" spans="1:8" s="4" customFormat="1" ht="33.75" x14ac:dyDescent="0.2">
      <c r="A127" s="71">
        <v>104</v>
      </c>
      <c r="B127" s="183"/>
      <c r="C127" s="198" t="s">
        <v>2417</v>
      </c>
      <c r="D127" s="199" t="s">
        <v>75</v>
      </c>
      <c r="E127" s="200">
        <v>0</v>
      </c>
      <c r="F127" s="24"/>
      <c r="G127" s="129">
        <f t="shared" si="5"/>
        <v>0</v>
      </c>
    </row>
    <row r="128" spans="1:8" s="4" customFormat="1" ht="22.5" x14ac:dyDescent="0.2">
      <c r="A128" s="71">
        <v>105</v>
      </c>
      <c r="B128" s="183"/>
      <c r="C128" s="198" t="s">
        <v>2418</v>
      </c>
      <c r="D128" s="199" t="s">
        <v>75</v>
      </c>
      <c r="E128" s="200">
        <v>0</v>
      </c>
      <c r="F128" s="24"/>
      <c r="G128" s="129">
        <f t="shared" si="5"/>
        <v>0</v>
      </c>
    </row>
    <row r="129" spans="1:7" s="4" customFormat="1" ht="22.5" x14ac:dyDescent="0.2">
      <c r="A129" s="71">
        <v>106</v>
      </c>
      <c r="B129" s="183"/>
      <c r="C129" s="198" t="s">
        <v>2419</v>
      </c>
      <c r="D129" s="199" t="s">
        <v>75</v>
      </c>
      <c r="E129" s="200">
        <v>0</v>
      </c>
      <c r="F129" s="24"/>
      <c r="G129" s="129">
        <f t="shared" si="5"/>
        <v>0</v>
      </c>
    </row>
    <row r="130" spans="1:7" s="4" customFormat="1" ht="22.5" x14ac:dyDescent="0.2">
      <c r="A130" s="71">
        <v>107</v>
      </c>
      <c r="B130" s="183"/>
      <c r="C130" s="198" t="s">
        <v>2420</v>
      </c>
      <c r="D130" s="199" t="s">
        <v>66</v>
      </c>
      <c r="E130" s="24">
        <v>811</v>
      </c>
      <c r="F130" s="24"/>
      <c r="G130" s="129">
        <f t="shared" si="5"/>
        <v>0</v>
      </c>
    </row>
    <row r="131" spans="1:7" s="4" customFormat="1" x14ac:dyDescent="0.2">
      <c r="A131" s="71">
        <v>108</v>
      </c>
      <c r="B131" s="183"/>
      <c r="C131" s="198" t="s">
        <v>2421</v>
      </c>
      <c r="D131" s="199" t="s">
        <v>204</v>
      </c>
      <c r="E131" s="24">
        <v>7</v>
      </c>
      <c r="F131" s="24"/>
      <c r="G131" s="129">
        <f t="shared" si="5"/>
        <v>0</v>
      </c>
    </row>
    <row r="132" spans="1:7" s="4" customFormat="1" x14ac:dyDescent="0.2">
      <c r="A132" s="71">
        <v>109</v>
      </c>
      <c r="B132" s="183"/>
      <c r="C132" s="198" t="s">
        <v>2422</v>
      </c>
      <c r="D132" s="199" t="s">
        <v>204</v>
      </c>
      <c r="E132" s="24">
        <v>16</v>
      </c>
      <c r="F132" s="24"/>
      <c r="G132" s="129">
        <f t="shared" si="5"/>
        <v>0</v>
      </c>
    </row>
    <row r="133" spans="1:7" s="4" customFormat="1" x14ac:dyDescent="0.2">
      <c r="A133" s="71">
        <v>110</v>
      </c>
      <c r="B133" s="183"/>
      <c r="C133" s="198" t="s">
        <v>2423</v>
      </c>
      <c r="D133" s="199" t="s">
        <v>204</v>
      </c>
      <c r="E133" s="24">
        <v>7</v>
      </c>
      <c r="F133" s="24"/>
      <c r="G133" s="129">
        <f t="shared" si="5"/>
        <v>0</v>
      </c>
    </row>
    <row r="134" spans="1:7" s="4" customFormat="1" x14ac:dyDescent="0.2">
      <c r="A134" s="71">
        <v>111</v>
      </c>
      <c r="B134" s="183"/>
      <c r="C134" s="198" t="s">
        <v>2424</v>
      </c>
      <c r="D134" s="199" t="s">
        <v>204</v>
      </c>
      <c r="E134" s="24">
        <v>2</v>
      </c>
      <c r="F134" s="24"/>
      <c r="G134" s="129">
        <f t="shared" si="5"/>
        <v>0</v>
      </c>
    </row>
    <row r="135" spans="1:7" s="4" customFormat="1" x14ac:dyDescent="0.2">
      <c r="A135" s="71">
        <v>112</v>
      </c>
      <c r="B135" s="183"/>
      <c r="C135" s="198" t="s">
        <v>2425</v>
      </c>
      <c r="D135" s="199" t="s">
        <v>204</v>
      </c>
      <c r="E135" s="24">
        <v>3</v>
      </c>
      <c r="F135" s="24"/>
      <c r="G135" s="129">
        <f t="shared" si="5"/>
        <v>0</v>
      </c>
    </row>
    <row r="136" spans="1:7" s="4" customFormat="1" x14ac:dyDescent="0.2">
      <c r="A136" s="71">
        <v>113</v>
      </c>
      <c r="B136" s="183"/>
      <c r="C136" s="198" t="s">
        <v>2426</v>
      </c>
      <c r="D136" s="199" t="s">
        <v>204</v>
      </c>
      <c r="E136" s="24">
        <v>1</v>
      </c>
      <c r="F136" s="24"/>
      <c r="G136" s="129">
        <f t="shared" si="5"/>
        <v>0</v>
      </c>
    </row>
    <row r="137" spans="1:7" s="4" customFormat="1" x14ac:dyDescent="0.2">
      <c r="A137" s="71">
        <v>114</v>
      </c>
      <c r="B137" s="183"/>
      <c r="C137" s="198" t="s">
        <v>2427</v>
      </c>
      <c r="D137" s="199" t="s">
        <v>204</v>
      </c>
      <c r="E137" s="24">
        <v>2</v>
      </c>
      <c r="F137" s="24"/>
      <c r="G137" s="129">
        <f t="shared" si="5"/>
        <v>0</v>
      </c>
    </row>
    <row r="138" spans="1:7" s="4" customFormat="1" x14ac:dyDescent="0.2">
      <c r="A138" s="71">
        <v>115</v>
      </c>
      <c r="B138" s="183"/>
      <c r="C138" s="198" t="s">
        <v>2428</v>
      </c>
      <c r="D138" s="199" t="s">
        <v>204</v>
      </c>
      <c r="E138" s="24">
        <v>3</v>
      </c>
      <c r="F138" s="24"/>
      <c r="G138" s="129">
        <f t="shared" si="5"/>
        <v>0</v>
      </c>
    </row>
    <row r="139" spans="1:7" s="4" customFormat="1" x14ac:dyDescent="0.2">
      <c r="A139" s="71">
        <v>116</v>
      </c>
      <c r="B139" s="183"/>
      <c r="C139" s="198" t="s">
        <v>2429</v>
      </c>
      <c r="D139" s="199" t="s">
        <v>204</v>
      </c>
      <c r="E139" s="24">
        <v>20</v>
      </c>
      <c r="F139" s="24"/>
      <c r="G139" s="129">
        <f t="shared" si="5"/>
        <v>0</v>
      </c>
    </row>
    <row r="140" spans="1:7" s="4" customFormat="1" x14ac:dyDescent="0.2">
      <c r="A140" s="71">
        <v>117</v>
      </c>
      <c r="B140" s="183"/>
      <c r="C140" s="198" t="s">
        <v>2430</v>
      </c>
      <c r="D140" s="199" t="s">
        <v>204</v>
      </c>
      <c r="E140" s="24">
        <v>3</v>
      </c>
      <c r="F140" s="24"/>
      <c r="G140" s="129">
        <f t="shared" si="5"/>
        <v>0</v>
      </c>
    </row>
    <row r="141" spans="1:7" s="4" customFormat="1" ht="22.5" x14ac:dyDescent="0.2">
      <c r="A141" s="71">
        <v>118</v>
      </c>
      <c r="B141" s="183"/>
      <c r="C141" s="198" t="s">
        <v>2420</v>
      </c>
      <c r="D141" s="199" t="s">
        <v>66</v>
      </c>
      <c r="E141" s="24">
        <v>911</v>
      </c>
      <c r="F141" s="24"/>
      <c r="G141" s="129">
        <f t="shared" si="5"/>
        <v>0</v>
      </c>
    </row>
    <row r="142" spans="1:7" s="4" customFormat="1" ht="22.5" x14ac:dyDescent="0.2">
      <c r="A142" s="71">
        <v>119</v>
      </c>
      <c r="B142" s="183"/>
      <c r="C142" s="198" t="s">
        <v>2431</v>
      </c>
      <c r="D142" s="199" t="s">
        <v>75</v>
      </c>
      <c r="E142" s="24">
        <v>1473</v>
      </c>
      <c r="F142" s="24"/>
      <c r="G142" s="129">
        <f t="shared" si="5"/>
        <v>0</v>
      </c>
    </row>
    <row r="143" spans="1:7" s="4" customFormat="1" ht="22.5" x14ac:dyDescent="0.2">
      <c r="A143" s="71">
        <v>120</v>
      </c>
      <c r="B143" s="183"/>
      <c r="C143" s="198" t="s">
        <v>2432</v>
      </c>
      <c r="D143" s="199" t="s">
        <v>14</v>
      </c>
      <c r="E143" s="24">
        <v>210</v>
      </c>
      <c r="F143" s="24"/>
      <c r="G143" s="129">
        <f t="shared" si="5"/>
        <v>0</v>
      </c>
    </row>
    <row r="144" spans="1:7" s="4" customFormat="1" ht="33.75" x14ac:dyDescent="0.2">
      <c r="A144" s="71">
        <v>121</v>
      </c>
      <c r="B144" s="183"/>
      <c r="C144" s="198" t="s">
        <v>2433</v>
      </c>
      <c r="D144" s="199" t="s">
        <v>14</v>
      </c>
      <c r="E144" s="24">
        <v>60</v>
      </c>
      <c r="F144" s="24"/>
      <c r="G144" s="129">
        <f t="shared" si="5"/>
        <v>0</v>
      </c>
    </row>
    <row r="145" spans="1:7" s="4" customFormat="1" ht="22.5" x14ac:dyDescent="0.2">
      <c r="A145" s="71">
        <v>122</v>
      </c>
      <c r="B145" s="183"/>
      <c r="C145" s="198" t="s">
        <v>2434</v>
      </c>
      <c r="D145" s="199" t="s">
        <v>14</v>
      </c>
      <c r="E145" s="24">
        <v>20</v>
      </c>
      <c r="F145" s="24"/>
      <c r="G145" s="129">
        <f t="shared" si="5"/>
        <v>0</v>
      </c>
    </row>
    <row r="146" spans="1:7" s="4" customFormat="1" ht="22.5" x14ac:dyDescent="0.2">
      <c r="A146" s="71">
        <v>123</v>
      </c>
      <c r="B146" s="183"/>
      <c r="C146" s="198" t="s">
        <v>2435</v>
      </c>
      <c r="D146" s="199" t="s">
        <v>75</v>
      </c>
      <c r="E146" s="24">
        <v>1622</v>
      </c>
      <c r="F146" s="24"/>
      <c r="G146" s="129">
        <f t="shared" ref="G146:G192" si="6">ROUND(E146*F146,2)</f>
        <v>0</v>
      </c>
    </row>
    <row r="147" spans="1:7" s="4" customFormat="1" ht="22.5" x14ac:dyDescent="0.2">
      <c r="A147" s="71">
        <v>124</v>
      </c>
      <c r="B147" s="183"/>
      <c r="C147" s="198" t="s">
        <v>2436</v>
      </c>
      <c r="D147" s="199" t="s">
        <v>75</v>
      </c>
      <c r="E147" s="24">
        <v>3244</v>
      </c>
      <c r="F147" s="24"/>
      <c r="G147" s="129">
        <f t="shared" si="6"/>
        <v>0</v>
      </c>
    </row>
    <row r="148" spans="1:7" s="4" customFormat="1" ht="22.5" x14ac:dyDescent="0.2">
      <c r="A148" s="71">
        <v>125</v>
      </c>
      <c r="B148" s="183"/>
      <c r="C148" s="198" t="s">
        <v>2437</v>
      </c>
      <c r="D148" s="199" t="s">
        <v>75</v>
      </c>
      <c r="E148" s="24">
        <v>1622</v>
      </c>
      <c r="F148" s="24"/>
      <c r="G148" s="129">
        <f t="shared" si="6"/>
        <v>0</v>
      </c>
    </row>
    <row r="149" spans="1:7" s="4" customFormat="1" ht="33.75" x14ac:dyDescent="0.2">
      <c r="A149" s="71">
        <v>126</v>
      </c>
      <c r="B149" s="183"/>
      <c r="C149" s="198" t="s">
        <v>2438</v>
      </c>
      <c r="D149" s="199" t="s">
        <v>75</v>
      </c>
      <c r="E149" s="24">
        <v>1622</v>
      </c>
      <c r="F149" s="24"/>
      <c r="G149" s="129">
        <f t="shared" si="6"/>
        <v>0</v>
      </c>
    </row>
    <row r="150" spans="1:7" s="4" customFormat="1" ht="33.75" x14ac:dyDescent="0.2">
      <c r="A150" s="71">
        <v>127</v>
      </c>
      <c r="B150" s="183"/>
      <c r="C150" s="198" t="s">
        <v>2465</v>
      </c>
      <c r="D150" s="199" t="s">
        <v>75</v>
      </c>
      <c r="E150" s="24">
        <v>1416</v>
      </c>
      <c r="F150" s="24"/>
      <c r="G150" s="129">
        <f t="shared" si="6"/>
        <v>0</v>
      </c>
    </row>
    <row r="151" spans="1:7" s="4" customFormat="1" ht="33.75" x14ac:dyDescent="0.2">
      <c r="A151" s="71">
        <v>128</v>
      </c>
      <c r="B151" s="183"/>
      <c r="C151" s="198" t="s">
        <v>2466</v>
      </c>
      <c r="D151" s="199" t="s">
        <v>75</v>
      </c>
      <c r="E151" s="24">
        <v>335</v>
      </c>
      <c r="F151" s="24"/>
      <c r="G151" s="129">
        <f t="shared" si="6"/>
        <v>0</v>
      </c>
    </row>
    <row r="152" spans="1:7" s="4" customFormat="1" ht="22.5" x14ac:dyDescent="0.2">
      <c r="A152" s="71">
        <v>129</v>
      </c>
      <c r="B152" s="183"/>
      <c r="C152" s="198" t="s">
        <v>2467</v>
      </c>
      <c r="D152" s="199" t="s">
        <v>75</v>
      </c>
      <c r="E152" s="24">
        <v>480</v>
      </c>
      <c r="F152" s="24"/>
      <c r="G152" s="129">
        <f t="shared" si="6"/>
        <v>0</v>
      </c>
    </row>
    <row r="153" spans="1:7" s="4" customFormat="1" ht="33.75" x14ac:dyDescent="0.2">
      <c r="A153" s="71">
        <v>130</v>
      </c>
      <c r="B153" s="183"/>
      <c r="C153" s="198" t="s">
        <v>2468</v>
      </c>
      <c r="D153" s="199" t="s">
        <v>75</v>
      </c>
      <c r="E153" s="24">
        <v>425</v>
      </c>
      <c r="F153" s="24"/>
      <c r="G153" s="129">
        <f t="shared" si="6"/>
        <v>0</v>
      </c>
    </row>
    <row r="154" spans="1:7" s="4" customFormat="1" ht="22.5" x14ac:dyDescent="0.2">
      <c r="A154" s="71">
        <v>131</v>
      </c>
      <c r="B154" s="183"/>
      <c r="C154" s="198" t="s">
        <v>2469</v>
      </c>
      <c r="D154" s="199" t="s">
        <v>75</v>
      </c>
      <c r="E154" s="24">
        <v>95</v>
      </c>
      <c r="F154" s="24"/>
      <c r="G154" s="129">
        <f t="shared" si="6"/>
        <v>0</v>
      </c>
    </row>
    <row r="155" spans="1:7" s="4" customFormat="1" ht="22.5" x14ac:dyDescent="0.2">
      <c r="A155" s="71">
        <v>132</v>
      </c>
      <c r="B155" s="183"/>
      <c r="C155" s="198" t="s">
        <v>2470</v>
      </c>
      <c r="D155" s="199" t="s">
        <v>75</v>
      </c>
      <c r="E155" s="24">
        <v>250</v>
      </c>
      <c r="F155" s="24"/>
      <c r="G155" s="129">
        <f t="shared" si="6"/>
        <v>0</v>
      </c>
    </row>
    <row r="156" spans="1:7" s="4" customFormat="1" ht="22.5" x14ac:dyDescent="0.2">
      <c r="A156" s="71">
        <v>133</v>
      </c>
      <c r="B156" s="183"/>
      <c r="C156" s="198" t="s">
        <v>2471</v>
      </c>
      <c r="D156" s="199" t="s">
        <v>75</v>
      </c>
      <c r="E156" s="24">
        <v>1120</v>
      </c>
      <c r="F156" s="24"/>
      <c r="G156" s="129">
        <f t="shared" si="6"/>
        <v>0</v>
      </c>
    </row>
    <row r="157" spans="1:7" s="4" customFormat="1" ht="22.5" x14ac:dyDescent="0.2">
      <c r="A157" s="71">
        <v>134</v>
      </c>
      <c r="B157" s="183"/>
      <c r="C157" s="198" t="s">
        <v>2472</v>
      </c>
      <c r="D157" s="199" t="s">
        <v>75</v>
      </c>
      <c r="E157" s="24">
        <v>1022</v>
      </c>
      <c r="F157" s="24"/>
      <c r="G157" s="129">
        <f t="shared" si="6"/>
        <v>0</v>
      </c>
    </row>
    <row r="158" spans="1:7" s="4" customFormat="1" ht="33.75" x14ac:dyDescent="0.2">
      <c r="A158" s="71">
        <v>135</v>
      </c>
      <c r="B158" s="183"/>
      <c r="C158" s="198" t="s">
        <v>2473</v>
      </c>
      <c r="D158" s="199" t="s">
        <v>75</v>
      </c>
      <c r="E158" s="24">
        <v>320</v>
      </c>
      <c r="F158" s="24"/>
      <c r="G158" s="129">
        <f t="shared" si="6"/>
        <v>0</v>
      </c>
    </row>
    <row r="159" spans="1:7" s="4" customFormat="1" ht="22.5" x14ac:dyDescent="0.2">
      <c r="A159" s="71">
        <v>136</v>
      </c>
      <c r="B159" s="183"/>
      <c r="C159" s="198" t="s">
        <v>2474</v>
      </c>
      <c r="D159" s="199" t="s">
        <v>75</v>
      </c>
      <c r="E159" s="24">
        <v>25</v>
      </c>
      <c r="F159" s="24"/>
      <c r="G159" s="129">
        <f t="shared" si="6"/>
        <v>0</v>
      </c>
    </row>
    <row r="160" spans="1:7" s="4" customFormat="1" ht="22.5" x14ac:dyDescent="0.2">
      <c r="A160" s="71">
        <v>137</v>
      </c>
      <c r="B160" s="183"/>
      <c r="C160" s="198" t="s">
        <v>2475</v>
      </c>
      <c r="D160" s="199" t="s">
        <v>75</v>
      </c>
      <c r="E160" s="24">
        <v>25</v>
      </c>
      <c r="F160" s="24"/>
      <c r="G160" s="129">
        <f t="shared" si="6"/>
        <v>0</v>
      </c>
    </row>
    <row r="161" spans="1:7" s="4" customFormat="1" ht="33.75" x14ac:dyDescent="0.2">
      <c r="A161" s="71">
        <v>138</v>
      </c>
      <c r="B161" s="183"/>
      <c r="C161" s="198" t="s">
        <v>2476</v>
      </c>
      <c r="D161" s="199" t="s">
        <v>75</v>
      </c>
      <c r="E161" s="24">
        <v>25</v>
      </c>
      <c r="F161" s="24"/>
      <c r="G161" s="129">
        <f t="shared" si="6"/>
        <v>0</v>
      </c>
    </row>
    <row r="162" spans="1:7" s="4" customFormat="1" ht="33.75" x14ac:dyDescent="0.2">
      <c r="A162" s="71">
        <v>139</v>
      </c>
      <c r="B162" s="183"/>
      <c r="C162" s="198" t="s">
        <v>2477</v>
      </c>
      <c r="D162" s="199" t="s">
        <v>75</v>
      </c>
      <c r="E162" s="24">
        <v>320</v>
      </c>
      <c r="F162" s="24"/>
      <c r="G162" s="129">
        <f t="shared" si="6"/>
        <v>0</v>
      </c>
    </row>
    <row r="163" spans="1:7" s="4" customFormat="1" ht="22.5" x14ac:dyDescent="0.2">
      <c r="A163" s="71">
        <v>140</v>
      </c>
      <c r="B163" s="183"/>
      <c r="C163" s="198" t="s">
        <v>2478</v>
      </c>
      <c r="D163" s="199" t="s">
        <v>75</v>
      </c>
      <c r="E163" s="24">
        <v>1380</v>
      </c>
      <c r="F163" s="24"/>
      <c r="G163" s="129">
        <f t="shared" si="6"/>
        <v>0</v>
      </c>
    </row>
    <row r="164" spans="1:7" s="4" customFormat="1" ht="22.5" x14ac:dyDescent="0.2">
      <c r="A164" s="71">
        <v>141</v>
      </c>
      <c r="B164" s="183"/>
      <c r="C164" s="198" t="s">
        <v>2479</v>
      </c>
      <c r="D164" s="199" t="s">
        <v>75</v>
      </c>
      <c r="E164" s="24">
        <v>8008</v>
      </c>
      <c r="F164" s="24"/>
      <c r="G164" s="129">
        <f t="shared" si="6"/>
        <v>0</v>
      </c>
    </row>
    <row r="165" spans="1:7" s="4" customFormat="1" ht="22.5" x14ac:dyDescent="0.2">
      <c r="A165" s="71">
        <v>142</v>
      </c>
      <c r="B165" s="183"/>
      <c r="C165" s="198" t="s">
        <v>2480</v>
      </c>
      <c r="D165" s="199" t="s">
        <v>75</v>
      </c>
      <c r="E165" s="24">
        <v>1158</v>
      </c>
      <c r="F165" s="24"/>
      <c r="G165" s="129">
        <f t="shared" si="6"/>
        <v>0</v>
      </c>
    </row>
    <row r="166" spans="1:7" s="4" customFormat="1" ht="22.5" x14ac:dyDescent="0.2">
      <c r="A166" s="71">
        <v>143</v>
      </c>
      <c r="B166" s="183"/>
      <c r="C166" s="198" t="s">
        <v>2481</v>
      </c>
      <c r="D166" s="199" t="s">
        <v>75</v>
      </c>
      <c r="E166" s="24">
        <v>263</v>
      </c>
      <c r="F166" s="24"/>
      <c r="G166" s="129">
        <f t="shared" si="6"/>
        <v>0</v>
      </c>
    </row>
    <row r="167" spans="1:7" s="4" customFormat="1" ht="22.5" x14ac:dyDescent="0.2">
      <c r="A167" s="71">
        <v>144</v>
      </c>
      <c r="B167" s="183"/>
      <c r="C167" s="198" t="s">
        <v>2482</v>
      </c>
      <c r="D167" s="199" t="s">
        <v>75</v>
      </c>
      <c r="E167" s="24">
        <v>85</v>
      </c>
      <c r="F167" s="24"/>
      <c r="G167" s="129">
        <f t="shared" si="6"/>
        <v>0</v>
      </c>
    </row>
    <row r="168" spans="1:7" s="4" customFormat="1" ht="22.5" x14ac:dyDescent="0.2">
      <c r="A168" s="71">
        <v>145</v>
      </c>
      <c r="B168" s="183"/>
      <c r="C168" s="198" t="s">
        <v>2483</v>
      </c>
      <c r="D168" s="199" t="s">
        <v>75</v>
      </c>
      <c r="E168" s="24">
        <v>349</v>
      </c>
      <c r="F168" s="24"/>
      <c r="G168" s="129">
        <f t="shared" si="6"/>
        <v>0</v>
      </c>
    </row>
    <row r="169" spans="1:7" s="4" customFormat="1" ht="22.5" x14ac:dyDescent="0.2">
      <c r="A169" s="71">
        <v>146</v>
      </c>
      <c r="B169" s="183"/>
      <c r="C169" s="198" t="s">
        <v>2484</v>
      </c>
      <c r="D169" s="199" t="s">
        <v>75</v>
      </c>
      <c r="E169" s="24">
        <v>723</v>
      </c>
      <c r="F169" s="24"/>
      <c r="G169" s="129">
        <f t="shared" si="6"/>
        <v>0</v>
      </c>
    </row>
    <row r="170" spans="1:7" s="4" customFormat="1" ht="22.5" x14ac:dyDescent="0.2">
      <c r="A170" s="71">
        <v>147</v>
      </c>
      <c r="B170" s="183"/>
      <c r="C170" s="198" t="s">
        <v>2485</v>
      </c>
      <c r="D170" s="199" t="s">
        <v>75</v>
      </c>
      <c r="E170" s="24">
        <v>624</v>
      </c>
      <c r="F170" s="24"/>
      <c r="G170" s="129">
        <f t="shared" si="6"/>
        <v>0</v>
      </c>
    </row>
    <row r="171" spans="1:7" s="4" customFormat="1" ht="22.5" x14ac:dyDescent="0.2">
      <c r="A171" s="71">
        <v>148</v>
      </c>
      <c r="B171" s="183"/>
      <c r="C171" s="198" t="s">
        <v>2486</v>
      </c>
      <c r="D171" s="199" t="s">
        <v>75</v>
      </c>
      <c r="E171" s="24">
        <v>10</v>
      </c>
      <c r="F171" s="24"/>
      <c r="G171" s="129">
        <f t="shared" si="6"/>
        <v>0</v>
      </c>
    </row>
    <row r="172" spans="1:7" s="4" customFormat="1" ht="22.5" x14ac:dyDescent="0.2">
      <c r="A172" s="71">
        <v>149</v>
      </c>
      <c r="B172" s="183"/>
      <c r="C172" s="198" t="s">
        <v>2487</v>
      </c>
      <c r="D172" s="199" t="s">
        <v>75</v>
      </c>
      <c r="E172" s="24">
        <v>10</v>
      </c>
      <c r="F172" s="24"/>
      <c r="G172" s="129">
        <f t="shared" si="6"/>
        <v>0</v>
      </c>
    </row>
    <row r="173" spans="1:7" s="4" customFormat="1" ht="22.5" x14ac:dyDescent="0.2">
      <c r="A173" s="71">
        <v>150</v>
      </c>
      <c r="B173" s="183"/>
      <c r="C173" s="198" t="s">
        <v>2488</v>
      </c>
      <c r="D173" s="199" t="s">
        <v>75</v>
      </c>
      <c r="E173" s="24">
        <v>1162</v>
      </c>
      <c r="F173" s="24"/>
      <c r="G173" s="129">
        <f t="shared" si="6"/>
        <v>0</v>
      </c>
    </row>
    <row r="174" spans="1:7" s="4" customFormat="1" ht="22.5" x14ac:dyDescent="0.2">
      <c r="A174" s="71">
        <v>151</v>
      </c>
      <c r="B174" s="183"/>
      <c r="C174" s="198" t="s">
        <v>2489</v>
      </c>
      <c r="D174" s="199" t="s">
        <v>75</v>
      </c>
      <c r="E174" s="24">
        <v>230</v>
      </c>
      <c r="F174" s="24"/>
      <c r="G174" s="129">
        <f t="shared" si="6"/>
        <v>0</v>
      </c>
    </row>
    <row r="175" spans="1:7" s="4" customFormat="1" ht="22.5" x14ac:dyDescent="0.2">
      <c r="A175" s="71">
        <v>152</v>
      </c>
      <c r="B175" s="183"/>
      <c r="C175" s="198" t="s">
        <v>2490</v>
      </c>
      <c r="D175" s="199" t="s">
        <v>75</v>
      </c>
      <c r="E175" s="24">
        <v>124</v>
      </c>
      <c r="F175" s="24"/>
      <c r="G175" s="129">
        <f t="shared" si="6"/>
        <v>0</v>
      </c>
    </row>
    <row r="176" spans="1:7" s="4" customFormat="1" ht="22.5" x14ac:dyDescent="0.2">
      <c r="A176" s="71">
        <v>153</v>
      </c>
      <c r="B176" s="183"/>
      <c r="C176" s="198" t="s">
        <v>2491</v>
      </c>
      <c r="D176" s="199" t="s">
        <v>75</v>
      </c>
      <c r="E176" s="24">
        <v>10</v>
      </c>
      <c r="F176" s="24"/>
      <c r="G176" s="129">
        <f t="shared" si="6"/>
        <v>0</v>
      </c>
    </row>
    <row r="177" spans="1:7" s="4" customFormat="1" ht="22.5" x14ac:dyDescent="0.2">
      <c r="A177" s="71">
        <v>154</v>
      </c>
      <c r="B177" s="183"/>
      <c r="C177" s="198" t="s">
        <v>2492</v>
      </c>
      <c r="D177" s="199" t="s">
        <v>75</v>
      </c>
      <c r="E177" s="24">
        <v>875</v>
      </c>
      <c r="F177" s="24"/>
      <c r="G177" s="129">
        <f t="shared" si="6"/>
        <v>0</v>
      </c>
    </row>
    <row r="178" spans="1:7" s="4" customFormat="1" ht="22.5" x14ac:dyDescent="0.2">
      <c r="A178" s="71">
        <v>155</v>
      </c>
      <c r="B178" s="183"/>
      <c r="C178" s="198" t="s">
        <v>2493</v>
      </c>
      <c r="D178" s="199" t="s">
        <v>75</v>
      </c>
      <c r="E178" s="24">
        <v>105</v>
      </c>
      <c r="F178" s="24"/>
      <c r="G178" s="129">
        <f t="shared" si="6"/>
        <v>0</v>
      </c>
    </row>
    <row r="179" spans="1:7" s="4" customFormat="1" ht="22.5" x14ac:dyDescent="0.2">
      <c r="A179" s="71">
        <v>156</v>
      </c>
      <c r="B179" s="183"/>
      <c r="C179" s="198" t="s">
        <v>2494</v>
      </c>
      <c r="D179" s="199" t="s">
        <v>75</v>
      </c>
      <c r="E179" s="24">
        <v>105</v>
      </c>
      <c r="F179" s="24"/>
      <c r="G179" s="129">
        <f t="shared" si="6"/>
        <v>0</v>
      </c>
    </row>
    <row r="180" spans="1:7" s="4" customFormat="1" ht="22.5" x14ac:dyDescent="0.2">
      <c r="A180" s="71">
        <v>157</v>
      </c>
      <c r="B180" s="183"/>
      <c r="C180" s="198" t="s">
        <v>2495</v>
      </c>
      <c r="D180" s="199" t="s">
        <v>75</v>
      </c>
      <c r="E180" s="24">
        <v>105</v>
      </c>
      <c r="F180" s="24"/>
      <c r="G180" s="129">
        <f t="shared" si="6"/>
        <v>0</v>
      </c>
    </row>
    <row r="181" spans="1:7" s="4" customFormat="1" x14ac:dyDescent="0.2">
      <c r="A181" s="71">
        <v>158</v>
      </c>
      <c r="B181" s="183"/>
      <c r="C181" s="198" t="s">
        <v>2439</v>
      </c>
      <c r="D181" s="199" t="s">
        <v>204</v>
      </c>
      <c r="E181" s="24">
        <v>4</v>
      </c>
      <c r="F181" s="24"/>
      <c r="G181" s="129">
        <f t="shared" si="6"/>
        <v>0</v>
      </c>
    </row>
    <row r="182" spans="1:7" s="4" customFormat="1" x14ac:dyDescent="0.2">
      <c r="A182" s="71">
        <v>159</v>
      </c>
      <c r="B182" s="183"/>
      <c r="C182" s="198" t="s">
        <v>2440</v>
      </c>
      <c r="D182" s="199" t="s">
        <v>204</v>
      </c>
      <c r="E182" s="24">
        <v>15</v>
      </c>
      <c r="F182" s="24"/>
      <c r="G182" s="129">
        <f t="shared" si="6"/>
        <v>0</v>
      </c>
    </row>
    <row r="183" spans="1:7" s="4" customFormat="1" x14ac:dyDescent="0.2">
      <c r="A183" s="71">
        <v>160</v>
      </c>
      <c r="B183" s="183"/>
      <c r="C183" s="198" t="s">
        <v>2441</v>
      </c>
      <c r="D183" s="199" t="s">
        <v>204</v>
      </c>
      <c r="E183" s="24">
        <v>10</v>
      </c>
      <c r="F183" s="24"/>
      <c r="G183" s="129">
        <f t="shared" si="6"/>
        <v>0</v>
      </c>
    </row>
    <row r="184" spans="1:7" s="4" customFormat="1" x14ac:dyDescent="0.2">
      <c r="A184" s="71">
        <v>161</v>
      </c>
      <c r="B184" s="183"/>
      <c r="C184" s="198" t="s">
        <v>2442</v>
      </c>
      <c r="D184" s="199" t="s">
        <v>204</v>
      </c>
      <c r="E184" s="24">
        <v>3</v>
      </c>
      <c r="F184" s="24"/>
      <c r="G184" s="129">
        <f t="shared" si="6"/>
        <v>0</v>
      </c>
    </row>
    <row r="185" spans="1:7" s="4" customFormat="1" x14ac:dyDescent="0.2">
      <c r="A185" s="71">
        <v>162</v>
      </c>
      <c r="B185" s="183"/>
      <c r="C185" s="198" t="s">
        <v>2443</v>
      </c>
      <c r="D185" s="199" t="s">
        <v>204</v>
      </c>
      <c r="E185" s="24">
        <v>13</v>
      </c>
      <c r="F185" s="24"/>
      <c r="G185" s="129">
        <f t="shared" si="6"/>
        <v>0</v>
      </c>
    </row>
    <row r="186" spans="1:7" s="4" customFormat="1" x14ac:dyDescent="0.2">
      <c r="A186" s="71">
        <v>163</v>
      </c>
      <c r="B186" s="183"/>
      <c r="C186" s="198" t="s">
        <v>2444</v>
      </c>
      <c r="D186" s="199" t="s">
        <v>204</v>
      </c>
      <c r="E186" s="24">
        <v>1</v>
      </c>
      <c r="F186" s="24"/>
      <c r="G186" s="129">
        <f t="shared" si="6"/>
        <v>0</v>
      </c>
    </row>
    <row r="187" spans="1:7" s="4" customFormat="1" x14ac:dyDescent="0.2">
      <c r="A187" s="71">
        <v>164</v>
      </c>
      <c r="B187" s="183"/>
      <c r="C187" s="198" t="s">
        <v>2445</v>
      </c>
      <c r="D187" s="199" t="s">
        <v>204</v>
      </c>
      <c r="E187" s="24">
        <v>5</v>
      </c>
      <c r="F187" s="24"/>
      <c r="G187" s="129">
        <f t="shared" si="6"/>
        <v>0</v>
      </c>
    </row>
    <row r="188" spans="1:7" s="4" customFormat="1" x14ac:dyDescent="0.2">
      <c r="A188" s="71">
        <v>165</v>
      </c>
      <c r="B188" s="183"/>
      <c r="C188" s="198" t="s">
        <v>2446</v>
      </c>
      <c r="D188" s="199" t="s">
        <v>204</v>
      </c>
      <c r="E188" s="24">
        <v>1</v>
      </c>
      <c r="F188" s="24"/>
      <c r="G188" s="129">
        <f t="shared" si="6"/>
        <v>0</v>
      </c>
    </row>
    <row r="189" spans="1:7" s="4" customFormat="1" ht="22.5" x14ac:dyDescent="0.2">
      <c r="A189" s="71">
        <v>166</v>
      </c>
      <c r="B189" s="183"/>
      <c r="C189" s="198" t="s">
        <v>2447</v>
      </c>
      <c r="D189" s="199" t="s">
        <v>2448</v>
      </c>
      <c r="E189" s="24">
        <v>154</v>
      </c>
      <c r="F189" s="24"/>
      <c r="G189" s="129">
        <f>ROUND(E189*F189,2)</f>
        <v>0</v>
      </c>
    </row>
    <row r="190" spans="1:7" s="4" customFormat="1" ht="22.5" x14ac:dyDescent="0.2">
      <c r="A190" s="71">
        <v>167</v>
      </c>
      <c r="B190" s="183"/>
      <c r="C190" s="198" t="s">
        <v>2434</v>
      </c>
      <c r="D190" s="199" t="s">
        <v>14</v>
      </c>
      <c r="E190" s="24">
        <v>154</v>
      </c>
      <c r="F190" s="24"/>
      <c r="G190" s="129">
        <f t="shared" si="6"/>
        <v>0</v>
      </c>
    </row>
    <row r="191" spans="1:7" s="4" customFormat="1" x14ac:dyDescent="0.2">
      <c r="A191" s="71">
        <v>168</v>
      </c>
      <c r="B191" s="183"/>
      <c r="C191" s="198" t="s">
        <v>2449</v>
      </c>
      <c r="D191" s="199" t="s">
        <v>14</v>
      </c>
      <c r="E191" s="24">
        <v>154</v>
      </c>
      <c r="F191" s="24"/>
      <c r="G191" s="129">
        <f t="shared" si="6"/>
        <v>0</v>
      </c>
    </row>
    <row r="192" spans="1:7" s="4" customFormat="1" x14ac:dyDescent="0.2">
      <c r="A192" s="71">
        <v>169</v>
      </c>
      <c r="B192" s="183"/>
      <c r="C192" s="198" t="s">
        <v>2450</v>
      </c>
      <c r="D192" s="199" t="s">
        <v>14</v>
      </c>
      <c r="E192" s="24">
        <v>462</v>
      </c>
      <c r="F192" s="24"/>
      <c r="G192" s="129">
        <f t="shared" si="6"/>
        <v>0</v>
      </c>
    </row>
    <row r="193" spans="1:7" x14ac:dyDescent="0.2">
      <c r="A193" s="72"/>
      <c r="B193" s="72"/>
      <c r="C193" s="72" t="s">
        <v>1059</v>
      </c>
      <c r="D193" s="72"/>
      <c r="E193" s="72"/>
      <c r="F193" s="72"/>
      <c r="G193" s="95">
        <f>SUM(G82:G192)</f>
        <v>0</v>
      </c>
    </row>
    <row r="194" spans="1:7" x14ac:dyDescent="0.2">
      <c r="A194" s="68"/>
      <c r="B194" s="68"/>
      <c r="C194" s="69" t="s">
        <v>2285</v>
      </c>
      <c r="D194" s="70"/>
      <c r="E194" s="68"/>
      <c r="F194" s="68"/>
      <c r="G194" s="68"/>
    </row>
    <row r="195" spans="1:7" ht="22.5" x14ac:dyDescent="0.2">
      <c r="A195" s="71">
        <v>170</v>
      </c>
      <c r="B195" s="71" t="s">
        <v>1060</v>
      </c>
      <c r="C195" s="82" t="s">
        <v>1061</v>
      </c>
      <c r="D195" s="83" t="s">
        <v>14</v>
      </c>
      <c r="E195" s="84">
        <v>1</v>
      </c>
      <c r="F195" s="11"/>
      <c r="G195" s="129">
        <f t="shared" ref="G195:G247" si="7">ROUND(E195*F195,2)</f>
        <v>0</v>
      </c>
    </row>
    <row r="196" spans="1:7" ht="33.75" x14ac:dyDescent="0.2">
      <c r="A196" s="71">
        <v>171</v>
      </c>
      <c r="B196" s="71" t="s">
        <v>1062</v>
      </c>
      <c r="C196" s="82" t="s">
        <v>1063</v>
      </c>
      <c r="D196" s="83" t="s">
        <v>14</v>
      </c>
      <c r="E196" s="84">
        <v>1</v>
      </c>
      <c r="F196" s="11"/>
      <c r="G196" s="129">
        <f t="shared" si="7"/>
        <v>0</v>
      </c>
    </row>
    <row r="197" spans="1:7" ht="33.75" x14ac:dyDescent="0.2">
      <c r="A197" s="71">
        <v>172</v>
      </c>
      <c r="B197" s="71" t="s">
        <v>1062</v>
      </c>
      <c r="C197" s="82" t="s">
        <v>1064</v>
      </c>
      <c r="D197" s="83" t="s">
        <v>14</v>
      </c>
      <c r="E197" s="84">
        <v>1</v>
      </c>
      <c r="F197" s="11"/>
      <c r="G197" s="129">
        <f t="shared" si="7"/>
        <v>0</v>
      </c>
    </row>
    <row r="198" spans="1:7" ht="33.75" x14ac:dyDescent="0.2">
      <c r="A198" s="71">
        <v>173</v>
      </c>
      <c r="B198" s="71" t="s">
        <v>1065</v>
      </c>
      <c r="C198" s="82" t="s">
        <v>1066</v>
      </c>
      <c r="D198" s="83" t="s">
        <v>14</v>
      </c>
      <c r="E198" s="84">
        <v>1</v>
      </c>
      <c r="F198" s="11"/>
      <c r="G198" s="129">
        <f t="shared" si="7"/>
        <v>0</v>
      </c>
    </row>
    <row r="199" spans="1:7" ht="33.75" x14ac:dyDescent="0.2">
      <c r="A199" s="71">
        <v>174</v>
      </c>
      <c r="B199" s="71" t="s">
        <v>1018</v>
      </c>
      <c r="C199" s="82" t="s">
        <v>1067</v>
      </c>
      <c r="D199" s="83" t="s">
        <v>14</v>
      </c>
      <c r="E199" s="84">
        <v>1</v>
      </c>
      <c r="F199" s="11"/>
      <c r="G199" s="129">
        <f t="shared" si="7"/>
        <v>0</v>
      </c>
    </row>
    <row r="200" spans="1:7" ht="22.5" x14ac:dyDescent="0.2">
      <c r="A200" s="71">
        <v>175</v>
      </c>
      <c r="B200" s="71" t="s">
        <v>1068</v>
      </c>
      <c r="C200" s="82" t="s">
        <v>1069</v>
      </c>
      <c r="D200" s="83" t="s">
        <v>204</v>
      </c>
      <c r="E200" s="84">
        <v>2</v>
      </c>
      <c r="F200" s="11"/>
      <c r="G200" s="129">
        <f t="shared" si="7"/>
        <v>0</v>
      </c>
    </row>
    <row r="201" spans="1:7" ht="22.5" x14ac:dyDescent="0.2">
      <c r="A201" s="71">
        <v>176</v>
      </c>
      <c r="B201" s="71" t="s">
        <v>1068</v>
      </c>
      <c r="C201" s="82" t="s">
        <v>1070</v>
      </c>
      <c r="D201" s="83" t="s">
        <v>14</v>
      </c>
      <c r="E201" s="98">
        <v>0</v>
      </c>
      <c r="F201" s="11"/>
      <c r="G201" s="129">
        <f t="shared" si="7"/>
        <v>0</v>
      </c>
    </row>
    <row r="202" spans="1:7" ht="22.5" x14ac:dyDescent="0.2">
      <c r="A202" s="71">
        <v>177</v>
      </c>
      <c r="B202" s="71" t="s">
        <v>1068</v>
      </c>
      <c r="C202" s="82" t="s">
        <v>1071</v>
      </c>
      <c r="D202" s="83" t="s">
        <v>14</v>
      </c>
      <c r="E202" s="98">
        <v>2</v>
      </c>
      <c r="F202" s="11"/>
      <c r="G202" s="129">
        <f t="shared" si="7"/>
        <v>0</v>
      </c>
    </row>
    <row r="203" spans="1:7" ht="33.75" x14ac:dyDescent="0.2">
      <c r="A203" s="71">
        <v>178</v>
      </c>
      <c r="B203" s="71" t="s">
        <v>1072</v>
      </c>
      <c r="C203" s="82" t="s">
        <v>1073</v>
      </c>
      <c r="D203" s="83" t="s">
        <v>14</v>
      </c>
      <c r="E203" s="98">
        <v>114</v>
      </c>
      <c r="F203" s="11"/>
      <c r="G203" s="129">
        <f t="shared" si="7"/>
        <v>0</v>
      </c>
    </row>
    <row r="204" spans="1:7" ht="22.5" x14ac:dyDescent="0.2">
      <c r="A204" s="71">
        <v>179</v>
      </c>
      <c r="B204" s="71" t="s">
        <v>1068</v>
      </c>
      <c r="C204" s="82" t="s">
        <v>1074</v>
      </c>
      <c r="D204" s="83" t="s">
        <v>204</v>
      </c>
      <c r="E204" s="98">
        <v>114</v>
      </c>
      <c r="F204" s="11"/>
      <c r="G204" s="129">
        <f t="shared" si="7"/>
        <v>0</v>
      </c>
    </row>
    <row r="205" spans="1:7" ht="33.75" x14ac:dyDescent="0.2">
      <c r="A205" s="71">
        <v>180</v>
      </c>
      <c r="B205" s="71" t="s">
        <v>1075</v>
      </c>
      <c r="C205" s="82" t="s">
        <v>1076</v>
      </c>
      <c r="D205" s="83" t="s">
        <v>14</v>
      </c>
      <c r="E205" s="84">
        <v>181</v>
      </c>
      <c r="F205" s="11"/>
      <c r="G205" s="129">
        <f t="shared" si="7"/>
        <v>0</v>
      </c>
    </row>
    <row r="206" spans="1:7" ht="33.75" x14ac:dyDescent="0.2">
      <c r="A206" s="71">
        <v>181</v>
      </c>
      <c r="B206" s="71" t="s">
        <v>1077</v>
      </c>
      <c r="C206" s="82" t="s">
        <v>1078</v>
      </c>
      <c r="D206" s="83" t="s">
        <v>14</v>
      </c>
      <c r="E206" s="84">
        <v>5</v>
      </c>
      <c r="F206" s="11"/>
      <c r="G206" s="129">
        <f t="shared" si="7"/>
        <v>0</v>
      </c>
    </row>
    <row r="207" spans="1:7" ht="33.75" x14ac:dyDescent="0.2">
      <c r="A207" s="71">
        <v>182</v>
      </c>
      <c r="B207" s="71" t="s">
        <v>1079</v>
      </c>
      <c r="C207" s="82" t="s">
        <v>1080</v>
      </c>
      <c r="D207" s="83" t="s">
        <v>14</v>
      </c>
      <c r="E207" s="84">
        <v>110</v>
      </c>
      <c r="F207" s="11"/>
      <c r="G207" s="129">
        <f t="shared" si="7"/>
        <v>0</v>
      </c>
    </row>
    <row r="208" spans="1:7" ht="33.75" x14ac:dyDescent="0.2">
      <c r="A208" s="71">
        <v>183</v>
      </c>
      <c r="B208" s="71" t="s">
        <v>1081</v>
      </c>
      <c r="C208" s="82" t="s">
        <v>1082</v>
      </c>
      <c r="D208" s="83" t="s">
        <v>14</v>
      </c>
      <c r="E208" s="84">
        <v>46</v>
      </c>
      <c r="F208" s="11"/>
      <c r="G208" s="129">
        <f t="shared" si="7"/>
        <v>0</v>
      </c>
    </row>
    <row r="209" spans="1:7" ht="33.75" x14ac:dyDescent="0.2">
      <c r="A209" s="71">
        <v>184</v>
      </c>
      <c r="B209" s="71" t="s">
        <v>1083</v>
      </c>
      <c r="C209" s="82" t="s">
        <v>1084</v>
      </c>
      <c r="D209" s="83" t="s">
        <v>14</v>
      </c>
      <c r="E209" s="84">
        <v>6</v>
      </c>
      <c r="F209" s="11"/>
      <c r="G209" s="129">
        <f t="shared" si="7"/>
        <v>0</v>
      </c>
    </row>
    <row r="210" spans="1:7" ht="33.75" x14ac:dyDescent="0.2">
      <c r="A210" s="71">
        <v>185</v>
      </c>
      <c r="B210" s="71" t="s">
        <v>1057</v>
      </c>
      <c r="C210" s="82" t="s">
        <v>1058</v>
      </c>
      <c r="D210" s="83" t="s">
        <v>14</v>
      </c>
      <c r="E210" s="84">
        <v>1</v>
      </c>
      <c r="F210" s="11"/>
      <c r="G210" s="129">
        <f t="shared" si="7"/>
        <v>0</v>
      </c>
    </row>
    <row r="211" spans="1:7" ht="33.75" x14ac:dyDescent="0.2">
      <c r="A211" s="71">
        <v>186</v>
      </c>
      <c r="B211" s="71" t="s">
        <v>1085</v>
      </c>
      <c r="C211" s="82" t="s">
        <v>1086</v>
      </c>
      <c r="D211" s="83" t="s">
        <v>14</v>
      </c>
      <c r="E211" s="84">
        <v>75</v>
      </c>
      <c r="F211" s="11"/>
      <c r="G211" s="129">
        <f t="shared" si="7"/>
        <v>0</v>
      </c>
    </row>
    <row r="212" spans="1:7" ht="33.75" x14ac:dyDescent="0.2">
      <c r="A212" s="71">
        <v>187</v>
      </c>
      <c r="B212" s="71" t="s">
        <v>1087</v>
      </c>
      <c r="C212" s="82" t="s">
        <v>1088</v>
      </c>
      <c r="D212" s="83" t="s">
        <v>14</v>
      </c>
      <c r="E212" s="84">
        <v>38</v>
      </c>
      <c r="F212" s="11"/>
      <c r="G212" s="129">
        <f t="shared" si="7"/>
        <v>0</v>
      </c>
    </row>
    <row r="213" spans="1:7" ht="33.75" x14ac:dyDescent="0.2">
      <c r="A213" s="71">
        <v>188</v>
      </c>
      <c r="B213" s="71" t="s">
        <v>1089</v>
      </c>
      <c r="C213" s="82" t="s">
        <v>1090</v>
      </c>
      <c r="D213" s="83" t="s">
        <v>14</v>
      </c>
      <c r="E213" s="84">
        <v>6</v>
      </c>
      <c r="F213" s="11"/>
      <c r="G213" s="129">
        <f t="shared" si="7"/>
        <v>0</v>
      </c>
    </row>
    <row r="214" spans="1:7" ht="33.75" x14ac:dyDescent="0.2">
      <c r="A214" s="71">
        <v>189</v>
      </c>
      <c r="B214" s="71" t="s">
        <v>1091</v>
      </c>
      <c r="C214" s="82" t="s">
        <v>1092</v>
      </c>
      <c r="D214" s="83" t="s">
        <v>14</v>
      </c>
      <c r="E214" s="84">
        <v>2</v>
      </c>
      <c r="F214" s="11"/>
      <c r="G214" s="129">
        <f t="shared" si="7"/>
        <v>0</v>
      </c>
    </row>
    <row r="215" spans="1:7" ht="33.75" x14ac:dyDescent="0.2">
      <c r="A215" s="71">
        <v>190</v>
      </c>
      <c r="B215" s="71" t="s">
        <v>1091</v>
      </c>
      <c r="C215" s="82" t="s">
        <v>1093</v>
      </c>
      <c r="D215" s="83" t="s">
        <v>14</v>
      </c>
      <c r="E215" s="84">
        <v>2</v>
      </c>
      <c r="F215" s="11"/>
      <c r="G215" s="129">
        <f t="shared" si="7"/>
        <v>0</v>
      </c>
    </row>
    <row r="216" spans="1:7" ht="33.75" x14ac:dyDescent="0.2">
      <c r="A216" s="71">
        <v>191</v>
      </c>
      <c r="B216" s="71" t="s">
        <v>1094</v>
      </c>
      <c r="C216" s="82" t="s">
        <v>1095</v>
      </c>
      <c r="D216" s="83" t="s">
        <v>14</v>
      </c>
      <c r="E216" s="84">
        <v>21</v>
      </c>
      <c r="F216" s="11"/>
      <c r="G216" s="129">
        <f t="shared" si="7"/>
        <v>0</v>
      </c>
    </row>
    <row r="217" spans="1:7" ht="33.75" x14ac:dyDescent="0.2">
      <c r="A217" s="71">
        <v>192</v>
      </c>
      <c r="B217" s="71" t="s">
        <v>1094</v>
      </c>
      <c r="C217" s="82" t="s">
        <v>1096</v>
      </c>
      <c r="D217" s="83" t="s">
        <v>14</v>
      </c>
      <c r="E217" s="84">
        <v>10</v>
      </c>
      <c r="F217" s="11"/>
      <c r="G217" s="129">
        <f t="shared" si="7"/>
        <v>0</v>
      </c>
    </row>
    <row r="218" spans="1:7" ht="33.75" x14ac:dyDescent="0.2">
      <c r="A218" s="71">
        <v>193</v>
      </c>
      <c r="B218" s="71" t="s">
        <v>1097</v>
      </c>
      <c r="C218" s="82" t="s">
        <v>1098</v>
      </c>
      <c r="D218" s="83" t="s">
        <v>14</v>
      </c>
      <c r="E218" s="84">
        <v>8</v>
      </c>
      <c r="F218" s="11"/>
      <c r="G218" s="129">
        <f t="shared" si="7"/>
        <v>0</v>
      </c>
    </row>
    <row r="219" spans="1:7" ht="33.75" x14ac:dyDescent="0.2">
      <c r="A219" s="71">
        <v>194</v>
      </c>
      <c r="B219" s="71" t="s">
        <v>1099</v>
      </c>
      <c r="C219" s="82" t="s">
        <v>1100</v>
      </c>
      <c r="D219" s="83" t="s">
        <v>14</v>
      </c>
      <c r="E219" s="84">
        <v>11</v>
      </c>
      <c r="F219" s="11"/>
      <c r="G219" s="129">
        <f t="shared" si="7"/>
        <v>0</v>
      </c>
    </row>
    <row r="220" spans="1:7" ht="22.5" x14ac:dyDescent="0.2">
      <c r="A220" s="71">
        <v>195</v>
      </c>
      <c r="B220" s="71" t="s">
        <v>1101</v>
      </c>
      <c r="C220" s="82" t="s">
        <v>1102</v>
      </c>
      <c r="D220" s="83" t="s">
        <v>14</v>
      </c>
      <c r="E220" s="84">
        <v>8</v>
      </c>
      <c r="F220" s="11"/>
      <c r="G220" s="129">
        <f t="shared" si="7"/>
        <v>0</v>
      </c>
    </row>
    <row r="221" spans="1:7" x14ac:dyDescent="0.2">
      <c r="A221" s="71">
        <v>196</v>
      </c>
      <c r="B221" s="71"/>
      <c r="C221" s="202" t="s">
        <v>2496</v>
      </c>
      <c r="D221" s="109" t="s">
        <v>75</v>
      </c>
      <c r="E221" s="203">
        <v>264</v>
      </c>
      <c r="F221" s="25"/>
      <c r="G221" s="129">
        <f t="shared" si="7"/>
        <v>0</v>
      </c>
    </row>
    <row r="222" spans="1:7" x14ac:dyDescent="0.2">
      <c r="A222" s="71">
        <v>197</v>
      </c>
      <c r="B222" s="71"/>
      <c r="C222" s="202" t="s">
        <v>2497</v>
      </c>
      <c r="D222" s="109" t="s">
        <v>75</v>
      </c>
      <c r="E222" s="203">
        <v>98</v>
      </c>
      <c r="F222" s="25"/>
      <c r="G222" s="129">
        <f t="shared" si="7"/>
        <v>0</v>
      </c>
    </row>
    <row r="223" spans="1:7" x14ac:dyDescent="0.2">
      <c r="A223" s="71">
        <v>198</v>
      </c>
      <c r="B223" s="71"/>
      <c r="C223" s="202" t="s">
        <v>2498</v>
      </c>
      <c r="D223" s="109" t="s">
        <v>75</v>
      </c>
      <c r="E223" s="203">
        <v>33</v>
      </c>
      <c r="F223" s="25"/>
      <c r="G223" s="129">
        <f t="shared" si="7"/>
        <v>0</v>
      </c>
    </row>
    <row r="224" spans="1:7" x14ac:dyDescent="0.2">
      <c r="A224" s="71">
        <v>199</v>
      </c>
      <c r="B224" s="71"/>
      <c r="C224" s="202" t="s">
        <v>2499</v>
      </c>
      <c r="D224" s="109" t="s">
        <v>75</v>
      </c>
      <c r="E224" s="203">
        <v>44</v>
      </c>
      <c r="F224" s="25"/>
      <c r="G224" s="129">
        <f t="shared" si="7"/>
        <v>0</v>
      </c>
    </row>
    <row r="225" spans="1:7" x14ac:dyDescent="0.2">
      <c r="A225" s="71">
        <v>200</v>
      </c>
      <c r="B225" s="71"/>
      <c r="C225" s="202" t="s">
        <v>2500</v>
      </c>
      <c r="D225" s="109" t="s">
        <v>75</v>
      </c>
      <c r="E225" s="203">
        <v>568</v>
      </c>
      <c r="F225" s="25"/>
      <c r="G225" s="129">
        <f t="shared" si="7"/>
        <v>0</v>
      </c>
    </row>
    <row r="226" spans="1:7" x14ac:dyDescent="0.2">
      <c r="A226" s="71">
        <v>201</v>
      </c>
      <c r="B226" s="71"/>
      <c r="C226" s="202" t="s">
        <v>2501</v>
      </c>
      <c r="D226" s="109" t="s">
        <v>75</v>
      </c>
      <c r="E226" s="203">
        <v>526</v>
      </c>
      <c r="F226" s="25"/>
      <c r="G226" s="129">
        <f t="shared" si="7"/>
        <v>0</v>
      </c>
    </row>
    <row r="227" spans="1:7" x14ac:dyDescent="0.2">
      <c r="A227" s="71">
        <v>202</v>
      </c>
      <c r="B227" s="71"/>
      <c r="C227" s="202" t="s">
        <v>2502</v>
      </c>
      <c r="D227" s="109" t="s">
        <v>75</v>
      </c>
      <c r="E227" s="203">
        <v>154</v>
      </c>
      <c r="F227" s="25"/>
      <c r="G227" s="129">
        <f t="shared" si="7"/>
        <v>0</v>
      </c>
    </row>
    <row r="228" spans="1:7" x14ac:dyDescent="0.2">
      <c r="A228" s="71">
        <v>203</v>
      </c>
      <c r="B228" s="71"/>
      <c r="C228" s="202" t="s">
        <v>2503</v>
      </c>
      <c r="D228" s="109" t="s">
        <v>75</v>
      </c>
      <c r="E228" s="203">
        <v>645</v>
      </c>
      <c r="F228" s="25"/>
      <c r="G228" s="129">
        <f t="shared" si="7"/>
        <v>0</v>
      </c>
    </row>
    <row r="229" spans="1:7" x14ac:dyDescent="0.2">
      <c r="A229" s="71">
        <v>204</v>
      </c>
      <c r="B229" s="71"/>
      <c r="C229" s="202" t="s">
        <v>2504</v>
      </c>
      <c r="D229" s="109" t="s">
        <v>75</v>
      </c>
      <c r="E229" s="203">
        <v>658</v>
      </c>
      <c r="F229" s="25"/>
      <c r="G229" s="129">
        <f t="shared" si="7"/>
        <v>0</v>
      </c>
    </row>
    <row r="230" spans="1:7" ht="33.75" x14ac:dyDescent="0.2">
      <c r="A230" s="71">
        <v>205</v>
      </c>
      <c r="B230" s="71" t="s">
        <v>1103</v>
      </c>
      <c r="C230" s="82" t="s">
        <v>1104</v>
      </c>
      <c r="D230" s="83" t="s">
        <v>75</v>
      </c>
      <c r="E230" s="84">
        <v>10</v>
      </c>
      <c r="F230" s="11"/>
      <c r="G230" s="129">
        <f t="shared" si="7"/>
        <v>0</v>
      </c>
    </row>
    <row r="231" spans="1:7" ht="33.75" x14ac:dyDescent="0.2">
      <c r="A231" s="71">
        <v>206</v>
      </c>
      <c r="B231" s="71" t="s">
        <v>1105</v>
      </c>
      <c r="C231" s="82" t="s">
        <v>1106</v>
      </c>
      <c r="D231" s="83" t="s">
        <v>75</v>
      </c>
      <c r="E231" s="84">
        <v>40</v>
      </c>
      <c r="F231" s="11"/>
      <c r="G231" s="129">
        <f t="shared" si="7"/>
        <v>0</v>
      </c>
    </row>
    <row r="232" spans="1:7" ht="33.75" x14ac:dyDescent="0.2">
      <c r="A232" s="71">
        <v>207</v>
      </c>
      <c r="B232" s="71" t="s">
        <v>1105</v>
      </c>
      <c r="C232" s="82" t="s">
        <v>1107</v>
      </c>
      <c r="D232" s="83" t="s">
        <v>75</v>
      </c>
      <c r="E232" s="84">
        <v>93</v>
      </c>
      <c r="F232" s="11"/>
      <c r="G232" s="129">
        <f t="shared" si="7"/>
        <v>0</v>
      </c>
    </row>
    <row r="233" spans="1:7" ht="33.75" x14ac:dyDescent="0.2">
      <c r="A233" s="71">
        <v>208</v>
      </c>
      <c r="B233" s="71" t="s">
        <v>1105</v>
      </c>
      <c r="C233" s="82" t="s">
        <v>1108</v>
      </c>
      <c r="D233" s="83" t="s">
        <v>75</v>
      </c>
      <c r="E233" s="84">
        <v>75</v>
      </c>
      <c r="F233" s="11"/>
      <c r="G233" s="129">
        <f t="shared" si="7"/>
        <v>0</v>
      </c>
    </row>
    <row r="234" spans="1:7" ht="33.75" x14ac:dyDescent="0.2">
      <c r="A234" s="71">
        <v>209</v>
      </c>
      <c r="B234" s="71" t="s">
        <v>1105</v>
      </c>
      <c r="C234" s="82" t="s">
        <v>1109</v>
      </c>
      <c r="D234" s="83" t="s">
        <v>75</v>
      </c>
      <c r="E234" s="84">
        <v>7</v>
      </c>
      <c r="F234" s="11"/>
      <c r="G234" s="129">
        <f t="shared" si="7"/>
        <v>0</v>
      </c>
    </row>
    <row r="235" spans="1:7" ht="33.75" x14ac:dyDescent="0.2">
      <c r="A235" s="71">
        <v>210</v>
      </c>
      <c r="B235" s="71" t="s">
        <v>1105</v>
      </c>
      <c r="C235" s="85" t="s">
        <v>1110</v>
      </c>
      <c r="D235" s="86" t="s">
        <v>75</v>
      </c>
      <c r="E235" s="87">
        <v>10</v>
      </c>
      <c r="F235" s="11"/>
      <c r="G235" s="129">
        <f t="shared" si="7"/>
        <v>0</v>
      </c>
    </row>
    <row r="236" spans="1:7" x14ac:dyDescent="0.2">
      <c r="A236" s="71">
        <v>211</v>
      </c>
      <c r="B236" s="71"/>
      <c r="C236" s="202" t="s">
        <v>2363</v>
      </c>
      <c r="D236" s="109" t="s">
        <v>75</v>
      </c>
      <c r="E236" s="107">
        <v>16</v>
      </c>
      <c r="F236" s="26"/>
      <c r="G236" s="129">
        <f t="shared" si="7"/>
        <v>0</v>
      </c>
    </row>
    <row r="237" spans="1:7" ht="33.75" x14ac:dyDescent="0.2">
      <c r="A237" s="71">
        <v>212</v>
      </c>
      <c r="B237" s="71" t="s">
        <v>956</v>
      </c>
      <c r="C237" s="85" t="s">
        <v>957</v>
      </c>
      <c r="D237" s="86" t="s">
        <v>75</v>
      </c>
      <c r="E237" s="87">
        <v>210</v>
      </c>
      <c r="F237" s="26"/>
      <c r="G237" s="129">
        <f t="shared" si="7"/>
        <v>0</v>
      </c>
    </row>
    <row r="238" spans="1:7" ht="33.75" x14ac:dyDescent="0.2">
      <c r="A238" s="71">
        <v>213</v>
      </c>
      <c r="B238" s="71" t="s">
        <v>962</v>
      </c>
      <c r="C238" s="82" t="s">
        <v>2505</v>
      </c>
      <c r="D238" s="83" t="s">
        <v>75</v>
      </c>
      <c r="E238" s="84">
        <v>145</v>
      </c>
      <c r="F238" s="26"/>
      <c r="G238" s="129">
        <f t="shared" si="7"/>
        <v>0</v>
      </c>
    </row>
    <row r="239" spans="1:7" ht="33.75" x14ac:dyDescent="0.2">
      <c r="A239" s="71">
        <v>214</v>
      </c>
      <c r="B239" s="71" t="s">
        <v>1111</v>
      </c>
      <c r="C239" s="82" t="s">
        <v>1112</v>
      </c>
      <c r="D239" s="83" t="s">
        <v>14</v>
      </c>
      <c r="E239" s="84">
        <v>6</v>
      </c>
      <c r="F239" s="26"/>
      <c r="G239" s="129">
        <f t="shared" si="7"/>
        <v>0</v>
      </c>
    </row>
    <row r="240" spans="1:7" ht="33.75" x14ac:dyDescent="0.2">
      <c r="A240" s="71">
        <v>215</v>
      </c>
      <c r="B240" s="71" t="s">
        <v>1113</v>
      </c>
      <c r="C240" s="82" t="s">
        <v>1114</v>
      </c>
      <c r="D240" s="83" t="s">
        <v>14</v>
      </c>
      <c r="E240" s="84">
        <v>6</v>
      </c>
      <c r="F240" s="26"/>
      <c r="G240" s="129">
        <f t="shared" si="7"/>
        <v>0</v>
      </c>
    </row>
    <row r="241" spans="1:7" ht="33.75" x14ac:dyDescent="0.2">
      <c r="A241" s="71">
        <v>216</v>
      </c>
      <c r="B241" s="71" t="s">
        <v>1115</v>
      </c>
      <c r="C241" s="82" t="s">
        <v>1116</v>
      </c>
      <c r="D241" s="83" t="s">
        <v>14</v>
      </c>
      <c r="E241" s="84">
        <v>6</v>
      </c>
      <c r="F241" s="26"/>
      <c r="G241" s="129">
        <f t="shared" si="7"/>
        <v>0</v>
      </c>
    </row>
    <row r="242" spans="1:7" ht="33.75" x14ac:dyDescent="0.2">
      <c r="A242" s="71">
        <v>217</v>
      </c>
      <c r="B242" s="71" t="s">
        <v>1117</v>
      </c>
      <c r="C242" s="82" t="s">
        <v>1118</v>
      </c>
      <c r="D242" s="83" t="s">
        <v>14</v>
      </c>
      <c r="E242" s="84">
        <v>6</v>
      </c>
      <c r="F242" s="26"/>
      <c r="G242" s="129">
        <f t="shared" si="7"/>
        <v>0</v>
      </c>
    </row>
    <row r="243" spans="1:7" x14ac:dyDescent="0.2">
      <c r="A243" s="71">
        <v>218</v>
      </c>
      <c r="B243" s="71"/>
      <c r="C243" s="202" t="s">
        <v>2364</v>
      </c>
      <c r="D243" s="109" t="s">
        <v>14</v>
      </c>
      <c r="E243" s="107">
        <f>14+2</f>
        <v>16</v>
      </c>
      <c r="F243" s="26"/>
      <c r="G243" s="129">
        <f t="shared" si="7"/>
        <v>0</v>
      </c>
    </row>
    <row r="244" spans="1:7" x14ac:dyDescent="0.2">
      <c r="A244" s="71">
        <v>219</v>
      </c>
      <c r="B244" s="71"/>
      <c r="C244" s="202" t="s">
        <v>2365</v>
      </c>
      <c r="D244" s="109" t="s">
        <v>14</v>
      </c>
      <c r="E244" s="107">
        <v>4</v>
      </c>
      <c r="F244" s="26"/>
      <c r="G244" s="129">
        <f t="shared" si="7"/>
        <v>0</v>
      </c>
    </row>
    <row r="245" spans="1:7" x14ac:dyDescent="0.2">
      <c r="A245" s="71">
        <v>220</v>
      </c>
      <c r="B245" s="71"/>
      <c r="C245" s="202" t="s">
        <v>2366</v>
      </c>
      <c r="D245" s="109" t="s">
        <v>14</v>
      </c>
      <c r="E245" s="107">
        <f>44+4</f>
        <v>48</v>
      </c>
      <c r="F245" s="26"/>
      <c r="G245" s="129">
        <f t="shared" si="7"/>
        <v>0</v>
      </c>
    </row>
    <row r="246" spans="1:7" ht="33.75" x14ac:dyDescent="0.2">
      <c r="A246" s="71">
        <v>221</v>
      </c>
      <c r="B246" s="71" t="s">
        <v>1117</v>
      </c>
      <c r="C246" s="82" t="s">
        <v>1119</v>
      </c>
      <c r="D246" s="83" t="s">
        <v>14</v>
      </c>
      <c r="E246" s="84">
        <v>6</v>
      </c>
      <c r="F246" s="26"/>
      <c r="G246" s="129">
        <f t="shared" si="7"/>
        <v>0</v>
      </c>
    </row>
    <row r="247" spans="1:7" ht="22.5" x14ac:dyDescent="0.2">
      <c r="A247" s="71">
        <v>222</v>
      </c>
      <c r="B247" s="71" t="s">
        <v>1120</v>
      </c>
      <c r="C247" s="82" t="s">
        <v>1121</v>
      </c>
      <c r="D247" s="83" t="s">
        <v>14</v>
      </c>
      <c r="E247" s="84">
        <v>1</v>
      </c>
      <c r="F247" s="11"/>
      <c r="G247" s="129">
        <f t="shared" si="7"/>
        <v>0</v>
      </c>
    </row>
    <row r="248" spans="1:7" x14ac:dyDescent="0.2">
      <c r="A248" s="72"/>
      <c r="B248" s="72"/>
      <c r="C248" s="72" t="s">
        <v>1122</v>
      </c>
      <c r="D248" s="72"/>
      <c r="E248" s="72"/>
      <c r="F248" s="72"/>
      <c r="G248" s="95">
        <f>SUM(G195:G247)</f>
        <v>0</v>
      </c>
    </row>
    <row r="249" spans="1:7" x14ac:dyDescent="0.2">
      <c r="A249" s="68"/>
      <c r="B249" s="68"/>
      <c r="C249" s="69" t="s">
        <v>2286</v>
      </c>
      <c r="D249" s="70"/>
      <c r="E249" s="68"/>
      <c r="F249" s="68"/>
      <c r="G249" s="68"/>
    </row>
    <row r="250" spans="1:7" ht="22.5" x14ac:dyDescent="0.2">
      <c r="A250" s="71">
        <v>223</v>
      </c>
      <c r="B250" s="71" t="s">
        <v>1123</v>
      </c>
      <c r="C250" s="82" t="s">
        <v>1124</v>
      </c>
      <c r="D250" s="83" t="s">
        <v>14</v>
      </c>
      <c r="E250" s="84">
        <v>1</v>
      </c>
      <c r="F250" s="11"/>
      <c r="G250" s="129">
        <f t="shared" ref="G250:G306" si="8">ROUND(E250*F250,2)</f>
        <v>0</v>
      </c>
    </row>
    <row r="251" spans="1:7" ht="33.75" x14ac:dyDescent="0.2">
      <c r="A251" s="71">
        <v>224</v>
      </c>
      <c r="B251" s="71" t="s">
        <v>1062</v>
      </c>
      <c r="C251" s="82" t="s">
        <v>1125</v>
      </c>
      <c r="D251" s="83" t="s">
        <v>14</v>
      </c>
      <c r="E251" s="84">
        <v>1</v>
      </c>
      <c r="F251" s="11"/>
      <c r="G251" s="129">
        <f t="shared" si="8"/>
        <v>0</v>
      </c>
    </row>
    <row r="252" spans="1:7" ht="33.75" x14ac:dyDescent="0.2">
      <c r="A252" s="71">
        <v>225</v>
      </c>
      <c r="B252" s="71" t="s">
        <v>1065</v>
      </c>
      <c r="C252" s="82" t="s">
        <v>1126</v>
      </c>
      <c r="D252" s="83" t="s">
        <v>14</v>
      </c>
      <c r="E252" s="84">
        <v>1</v>
      </c>
      <c r="F252" s="11"/>
      <c r="G252" s="129">
        <f t="shared" si="8"/>
        <v>0</v>
      </c>
    </row>
    <row r="253" spans="1:7" ht="33.75" x14ac:dyDescent="0.2">
      <c r="A253" s="71">
        <v>226</v>
      </c>
      <c r="B253" s="71" t="s">
        <v>1018</v>
      </c>
      <c r="C253" s="82" t="s">
        <v>1127</v>
      </c>
      <c r="D253" s="83" t="s">
        <v>14</v>
      </c>
      <c r="E253" s="84">
        <v>1</v>
      </c>
      <c r="F253" s="11"/>
      <c r="G253" s="129">
        <f t="shared" si="8"/>
        <v>0</v>
      </c>
    </row>
    <row r="254" spans="1:7" ht="22.5" x14ac:dyDescent="0.2">
      <c r="A254" s="71">
        <v>227</v>
      </c>
      <c r="B254" s="71" t="s">
        <v>1068</v>
      </c>
      <c r="C254" s="82" t="s">
        <v>1069</v>
      </c>
      <c r="D254" s="83" t="s">
        <v>204</v>
      </c>
      <c r="E254" s="84">
        <v>2</v>
      </c>
      <c r="F254" s="11"/>
      <c r="G254" s="129">
        <f t="shared" si="8"/>
        <v>0</v>
      </c>
    </row>
    <row r="255" spans="1:7" ht="22.5" x14ac:dyDescent="0.2">
      <c r="A255" s="71">
        <v>228</v>
      </c>
      <c r="B255" s="71" t="s">
        <v>1068</v>
      </c>
      <c r="C255" s="82" t="s">
        <v>1128</v>
      </c>
      <c r="D255" s="83" t="s">
        <v>14</v>
      </c>
      <c r="E255" s="84">
        <v>1</v>
      </c>
      <c r="F255" s="11"/>
      <c r="G255" s="129">
        <f t="shared" si="8"/>
        <v>0</v>
      </c>
    </row>
    <row r="256" spans="1:7" ht="22.5" x14ac:dyDescent="0.2">
      <c r="A256" s="71">
        <v>229</v>
      </c>
      <c r="B256" s="71" t="s">
        <v>1068</v>
      </c>
      <c r="C256" s="82" t="s">
        <v>1129</v>
      </c>
      <c r="D256" s="83" t="s">
        <v>14</v>
      </c>
      <c r="E256" s="84">
        <v>1</v>
      </c>
      <c r="F256" s="11"/>
      <c r="G256" s="129">
        <f t="shared" si="8"/>
        <v>0</v>
      </c>
    </row>
    <row r="257" spans="1:7" ht="33.75" x14ac:dyDescent="0.2">
      <c r="A257" s="71">
        <v>230</v>
      </c>
      <c r="B257" s="71" t="s">
        <v>1072</v>
      </c>
      <c r="C257" s="82" t="s">
        <v>1130</v>
      </c>
      <c r="D257" s="83" t="s">
        <v>14</v>
      </c>
      <c r="E257" s="84">
        <v>30</v>
      </c>
      <c r="F257" s="11"/>
      <c r="G257" s="129">
        <f t="shared" si="8"/>
        <v>0</v>
      </c>
    </row>
    <row r="258" spans="1:7" ht="33.75" x14ac:dyDescent="0.2">
      <c r="A258" s="71">
        <v>231</v>
      </c>
      <c r="B258" s="71" t="s">
        <v>1072</v>
      </c>
      <c r="C258" s="82" t="s">
        <v>1131</v>
      </c>
      <c r="D258" s="83" t="s">
        <v>14</v>
      </c>
      <c r="E258" s="84">
        <v>130</v>
      </c>
      <c r="F258" s="11"/>
      <c r="G258" s="129">
        <f t="shared" si="8"/>
        <v>0</v>
      </c>
    </row>
    <row r="259" spans="1:7" ht="22.5" x14ac:dyDescent="0.2">
      <c r="A259" s="71">
        <v>232</v>
      </c>
      <c r="B259" s="71" t="s">
        <v>1068</v>
      </c>
      <c r="C259" s="82" t="s">
        <v>1132</v>
      </c>
      <c r="D259" s="83" t="s">
        <v>14</v>
      </c>
      <c r="E259" s="84">
        <v>71</v>
      </c>
      <c r="F259" s="11"/>
      <c r="G259" s="129">
        <f t="shared" si="8"/>
        <v>0</v>
      </c>
    </row>
    <row r="260" spans="1:7" ht="33.75" x14ac:dyDescent="0.2">
      <c r="A260" s="71">
        <v>233</v>
      </c>
      <c r="B260" s="71" t="s">
        <v>1075</v>
      </c>
      <c r="C260" s="82" t="s">
        <v>1076</v>
      </c>
      <c r="D260" s="83" t="s">
        <v>14</v>
      </c>
      <c r="E260" s="84">
        <v>88</v>
      </c>
      <c r="F260" s="11"/>
      <c r="G260" s="129">
        <f t="shared" si="8"/>
        <v>0</v>
      </c>
    </row>
    <row r="261" spans="1:7" ht="33.75" x14ac:dyDescent="0.2">
      <c r="A261" s="71">
        <v>234</v>
      </c>
      <c r="B261" s="71" t="s">
        <v>1133</v>
      </c>
      <c r="C261" s="82" t="s">
        <v>1134</v>
      </c>
      <c r="D261" s="83" t="s">
        <v>14</v>
      </c>
      <c r="E261" s="84">
        <v>30</v>
      </c>
      <c r="F261" s="11"/>
      <c r="G261" s="129">
        <f t="shared" si="8"/>
        <v>0</v>
      </c>
    </row>
    <row r="262" spans="1:7" ht="33.75" x14ac:dyDescent="0.2">
      <c r="A262" s="71">
        <v>235</v>
      </c>
      <c r="B262" s="71" t="s">
        <v>1077</v>
      </c>
      <c r="C262" s="82" t="s">
        <v>1078</v>
      </c>
      <c r="D262" s="83" t="s">
        <v>14</v>
      </c>
      <c r="E262" s="84">
        <v>12</v>
      </c>
      <c r="F262" s="11"/>
      <c r="G262" s="129">
        <f t="shared" si="8"/>
        <v>0</v>
      </c>
    </row>
    <row r="263" spans="1:7" ht="33.75" x14ac:dyDescent="0.2">
      <c r="A263" s="71">
        <v>236</v>
      </c>
      <c r="B263" s="71" t="s">
        <v>1025</v>
      </c>
      <c r="C263" s="82" t="s">
        <v>1135</v>
      </c>
      <c r="D263" s="83" t="s">
        <v>14</v>
      </c>
      <c r="E263" s="84">
        <v>18</v>
      </c>
      <c r="F263" s="11"/>
      <c r="G263" s="129">
        <f t="shared" si="8"/>
        <v>0</v>
      </c>
    </row>
    <row r="264" spans="1:7" ht="33.75" x14ac:dyDescent="0.2">
      <c r="A264" s="71">
        <v>237</v>
      </c>
      <c r="B264" s="71" t="s">
        <v>1079</v>
      </c>
      <c r="C264" s="82" t="s">
        <v>1080</v>
      </c>
      <c r="D264" s="83" t="s">
        <v>14</v>
      </c>
      <c r="E264" s="84">
        <v>3</v>
      </c>
      <c r="F264" s="11"/>
      <c r="G264" s="129">
        <f t="shared" si="8"/>
        <v>0</v>
      </c>
    </row>
    <row r="265" spans="1:7" ht="33.75" x14ac:dyDescent="0.2">
      <c r="A265" s="71">
        <v>238</v>
      </c>
      <c r="B265" s="71" t="s">
        <v>1081</v>
      </c>
      <c r="C265" s="82" t="s">
        <v>1082</v>
      </c>
      <c r="D265" s="83" t="s">
        <v>14</v>
      </c>
      <c r="E265" s="84">
        <v>10</v>
      </c>
      <c r="F265" s="11"/>
      <c r="G265" s="129">
        <f t="shared" si="8"/>
        <v>0</v>
      </c>
    </row>
    <row r="266" spans="1:7" ht="33.75" x14ac:dyDescent="0.2">
      <c r="A266" s="71">
        <v>239</v>
      </c>
      <c r="B266" s="71" t="s">
        <v>1083</v>
      </c>
      <c r="C266" s="82" t="s">
        <v>1084</v>
      </c>
      <c r="D266" s="83" t="s">
        <v>14</v>
      </c>
      <c r="E266" s="84">
        <v>54</v>
      </c>
      <c r="F266" s="11"/>
      <c r="G266" s="129">
        <f t="shared" si="8"/>
        <v>0</v>
      </c>
    </row>
    <row r="267" spans="1:7" ht="33.75" x14ac:dyDescent="0.2">
      <c r="A267" s="71">
        <v>240</v>
      </c>
      <c r="B267" s="71" t="s">
        <v>1136</v>
      </c>
      <c r="C267" s="82" t="s">
        <v>1137</v>
      </c>
      <c r="D267" s="83" t="s">
        <v>14</v>
      </c>
      <c r="E267" s="84">
        <v>30</v>
      </c>
      <c r="F267" s="11"/>
      <c r="G267" s="129">
        <f t="shared" si="8"/>
        <v>0</v>
      </c>
    </row>
    <row r="268" spans="1:7" ht="33.75" x14ac:dyDescent="0.2">
      <c r="A268" s="71">
        <v>241</v>
      </c>
      <c r="B268" s="71" t="s">
        <v>1057</v>
      </c>
      <c r="C268" s="82" t="s">
        <v>1058</v>
      </c>
      <c r="D268" s="83" t="s">
        <v>14</v>
      </c>
      <c r="E268" s="84">
        <v>1</v>
      </c>
      <c r="F268" s="11"/>
      <c r="G268" s="129">
        <f t="shared" si="8"/>
        <v>0</v>
      </c>
    </row>
    <row r="269" spans="1:7" ht="33.75" x14ac:dyDescent="0.2">
      <c r="A269" s="71">
        <v>242</v>
      </c>
      <c r="B269" s="71" t="s">
        <v>1085</v>
      </c>
      <c r="C269" s="82" t="s">
        <v>1138</v>
      </c>
      <c r="D269" s="83" t="s">
        <v>14</v>
      </c>
      <c r="E269" s="84">
        <v>26</v>
      </c>
      <c r="F269" s="11"/>
      <c r="G269" s="129">
        <f t="shared" si="8"/>
        <v>0</v>
      </c>
    </row>
    <row r="270" spans="1:7" ht="33.75" x14ac:dyDescent="0.2">
      <c r="A270" s="71">
        <v>243</v>
      </c>
      <c r="B270" s="71" t="s">
        <v>1085</v>
      </c>
      <c r="C270" s="82" t="s">
        <v>1086</v>
      </c>
      <c r="D270" s="83" t="s">
        <v>14</v>
      </c>
      <c r="E270" s="84">
        <v>15</v>
      </c>
      <c r="F270" s="11"/>
      <c r="G270" s="129">
        <f t="shared" si="8"/>
        <v>0</v>
      </c>
    </row>
    <row r="271" spans="1:7" ht="33.75" x14ac:dyDescent="0.2">
      <c r="A271" s="71">
        <v>244</v>
      </c>
      <c r="B271" s="71" t="s">
        <v>1087</v>
      </c>
      <c r="C271" s="82" t="s">
        <v>1139</v>
      </c>
      <c r="D271" s="83" t="s">
        <v>14</v>
      </c>
      <c r="E271" s="84">
        <v>4</v>
      </c>
      <c r="F271" s="11"/>
      <c r="G271" s="129">
        <f t="shared" si="8"/>
        <v>0</v>
      </c>
    </row>
    <row r="272" spans="1:7" ht="33.75" x14ac:dyDescent="0.2">
      <c r="A272" s="71">
        <v>245</v>
      </c>
      <c r="B272" s="71" t="s">
        <v>1089</v>
      </c>
      <c r="C272" s="82" t="s">
        <v>1090</v>
      </c>
      <c r="D272" s="83" t="s">
        <v>14</v>
      </c>
      <c r="E272" s="84">
        <v>13</v>
      </c>
      <c r="F272" s="11"/>
      <c r="G272" s="129">
        <f t="shared" si="8"/>
        <v>0</v>
      </c>
    </row>
    <row r="273" spans="1:7" ht="33.75" x14ac:dyDescent="0.2">
      <c r="A273" s="71">
        <v>246</v>
      </c>
      <c r="B273" s="71" t="s">
        <v>1091</v>
      </c>
      <c r="C273" s="82" t="s">
        <v>1092</v>
      </c>
      <c r="D273" s="83" t="s">
        <v>14</v>
      </c>
      <c r="E273" s="84">
        <v>5</v>
      </c>
      <c r="F273" s="11"/>
      <c r="G273" s="129">
        <f t="shared" si="8"/>
        <v>0</v>
      </c>
    </row>
    <row r="274" spans="1:7" ht="33.75" x14ac:dyDescent="0.2">
      <c r="A274" s="71">
        <v>247</v>
      </c>
      <c r="B274" s="71" t="s">
        <v>1091</v>
      </c>
      <c r="C274" s="82" t="s">
        <v>1140</v>
      </c>
      <c r="D274" s="83" t="s">
        <v>14</v>
      </c>
      <c r="E274" s="84">
        <v>8</v>
      </c>
      <c r="F274" s="11"/>
      <c r="G274" s="129">
        <f t="shared" si="8"/>
        <v>0</v>
      </c>
    </row>
    <row r="275" spans="1:7" ht="33.75" x14ac:dyDescent="0.2">
      <c r="A275" s="71">
        <v>248</v>
      </c>
      <c r="B275" s="71" t="s">
        <v>1094</v>
      </c>
      <c r="C275" s="82" t="s">
        <v>1095</v>
      </c>
      <c r="D275" s="83" t="s">
        <v>14</v>
      </c>
      <c r="E275" s="84">
        <v>36</v>
      </c>
      <c r="F275" s="11"/>
      <c r="G275" s="129">
        <f t="shared" si="8"/>
        <v>0</v>
      </c>
    </row>
    <row r="276" spans="1:7" ht="33.75" x14ac:dyDescent="0.2">
      <c r="A276" s="71">
        <v>249</v>
      </c>
      <c r="B276" s="71" t="s">
        <v>1094</v>
      </c>
      <c r="C276" s="82" t="s">
        <v>1096</v>
      </c>
      <c r="D276" s="83" t="s">
        <v>14</v>
      </c>
      <c r="E276" s="84">
        <v>3</v>
      </c>
      <c r="F276" s="11"/>
      <c r="G276" s="129">
        <f t="shared" si="8"/>
        <v>0</v>
      </c>
    </row>
    <row r="277" spans="1:7" ht="33.75" x14ac:dyDescent="0.2">
      <c r="A277" s="71">
        <v>250</v>
      </c>
      <c r="B277" s="71" t="s">
        <v>1097</v>
      </c>
      <c r="C277" s="82" t="s">
        <v>1098</v>
      </c>
      <c r="D277" s="83" t="s">
        <v>14</v>
      </c>
      <c r="E277" s="84">
        <v>4</v>
      </c>
      <c r="F277" s="11"/>
      <c r="G277" s="129">
        <f t="shared" si="8"/>
        <v>0</v>
      </c>
    </row>
    <row r="278" spans="1:7" ht="33.75" x14ac:dyDescent="0.2">
      <c r="A278" s="71">
        <v>251</v>
      </c>
      <c r="B278" s="71" t="s">
        <v>1099</v>
      </c>
      <c r="C278" s="82" t="s">
        <v>1100</v>
      </c>
      <c r="D278" s="83" t="s">
        <v>14</v>
      </c>
      <c r="E278" s="84">
        <v>3</v>
      </c>
      <c r="F278" s="11"/>
      <c r="G278" s="129">
        <f t="shared" si="8"/>
        <v>0</v>
      </c>
    </row>
    <row r="279" spans="1:7" ht="33.75" x14ac:dyDescent="0.2">
      <c r="A279" s="71">
        <v>252</v>
      </c>
      <c r="B279" s="71" t="s">
        <v>1141</v>
      </c>
      <c r="C279" s="82" t="s">
        <v>1142</v>
      </c>
      <c r="D279" s="83" t="s">
        <v>14</v>
      </c>
      <c r="E279" s="84">
        <v>2</v>
      </c>
      <c r="F279" s="11"/>
      <c r="G279" s="129">
        <f t="shared" si="8"/>
        <v>0</v>
      </c>
    </row>
    <row r="280" spans="1:7" ht="33.75" x14ac:dyDescent="0.2">
      <c r="A280" s="71">
        <v>253</v>
      </c>
      <c r="B280" s="71" t="s">
        <v>1143</v>
      </c>
      <c r="C280" s="82" t="s">
        <v>1144</v>
      </c>
      <c r="D280" s="83" t="s">
        <v>14</v>
      </c>
      <c r="E280" s="84">
        <v>12</v>
      </c>
      <c r="F280" s="11"/>
      <c r="G280" s="129">
        <f t="shared" si="8"/>
        <v>0</v>
      </c>
    </row>
    <row r="281" spans="1:7" x14ac:dyDescent="0.2">
      <c r="A281" s="71">
        <v>254</v>
      </c>
      <c r="B281" s="71"/>
      <c r="C281" s="202" t="s">
        <v>2506</v>
      </c>
      <c r="D281" s="203" t="s">
        <v>75</v>
      </c>
      <c r="E281" s="203">
        <v>11</v>
      </c>
      <c r="F281" s="15"/>
      <c r="G281" s="129">
        <f t="shared" si="8"/>
        <v>0</v>
      </c>
    </row>
    <row r="282" spans="1:7" x14ac:dyDescent="0.2">
      <c r="A282" s="71">
        <v>255</v>
      </c>
      <c r="B282" s="71"/>
      <c r="C282" s="202" t="s">
        <v>2496</v>
      </c>
      <c r="D282" s="203" t="s">
        <v>75</v>
      </c>
      <c r="E282" s="203">
        <v>11</v>
      </c>
      <c r="F282" s="15"/>
      <c r="G282" s="129">
        <f t="shared" si="8"/>
        <v>0</v>
      </c>
    </row>
    <row r="283" spans="1:7" x14ac:dyDescent="0.2">
      <c r="A283" s="71">
        <v>256</v>
      </c>
      <c r="B283" s="71"/>
      <c r="C283" s="202" t="s">
        <v>2507</v>
      </c>
      <c r="D283" s="203" t="s">
        <v>75</v>
      </c>
      <c r="E283" s="203">
        <v>1089</v>
      </c>
      <c r="F283" s="15"/>
      <c r="G283" s="129">
        <f t="shared" si="8"/>
        <v>0</v>
      </c>
    </row>
    <row r="284" spans="1:7" x14ac:dyDescent="0.2">
      <c r="A284" s="71">
        <v>257</v>
      </c>
      <c r="B284" s="71"/>
      <c r="C284" s="202" t="s">
        <v>2508</v>
      </c>
      <c r="D284" s="203" t="s">
        <v>75</v>
      </c>
      <c r="E284" s="203">
        <v>377</v>
      </c>
      <c r="F284" s="15"/>
      <c r="G284" s="129">
        <f t="shared" si="8"/>
        <v>0</v>
      </c>
    </row>
    <row r="285" spans="1:7" x14ac:dyDescent="0.2">
      <c r="A285" s="71">
        <v>258</v>
      </c>
      <c r="B285" s="71"/>
      <c r="C285" s="202" t="s">
        <v>2510</v>
      </c>
      <c r="D285" s="203" t="s">
        <v>75</v>
      </c>
      <c r="E285" s="203">
        <v>277</v>
      </c>
      <c r="F285" s="15"/>
      <c r="G285" s="129">
        <f t="shared" si="8"/>
        <v>0</v>
      </c>
    </row>
    <row r="286" spans="1:7" x14ac:dyDescent="0.2">
      <c r="A286" s="71">
        <v>259</v>
      </c>
      <c r="B286" s="71"/>
      <c r="C286" s="202" t="s">
        <v>2509</v>
      </c>
      <c r="D286" s="203" t="s">
        <v>75</v>
      </c>
      <c r="E286" s="203">
        <v>209</v>
      </c>
      <c r="F286" s="15"/>
      <c r="G286" s="129">
        <f t="shared" si="8"/>
        <v>0</v>
      </c>
    </row>
    <row r="287" spans="1:7" x14ac:dyDescent="0.2">
      <c r="A287" s="71">
        <v>260</v>
      </c>
      <c r="B287" s="71"/>
      <c r="C287" s="202" t="s">
        <v>2511</v>
      </c>
      <c r="D287" s="203" t="s">
        <v>75</v>
      </c>
      <c r="E287" s="203">
        <v>50</v>
      </c>
      <c r="F287" s="15"/>
      <c r="G287" s="129">
        <f t="shared" si="8"/>
        <v>0</v>
      </c>
    </row>
    <row r="288" spans="1:7" x14ac:dyDescent="0.2">
      <c r="A288" s="71">
        <v>261</v>
      </c>
      <c r="B288" s="71"/>
      <c r="C288" s="202" t="s">
        <v>2512</v>
      </c>
      <c r="D288" s="203" t="s">
        <v>75</v>
      </c>
      <c r="E288" s="203">
        <v>256</v>
      </c>
      <c r="F288" s="15"/>
      <c r="G288" s="129">
        <f t="shared" si="8"/>
        <v>0</v>
      </c>
    </row>
    <row r="289" spans="1:7" x14ac:dyDescent="0.2">
      <c r="A289" s="71">
        <v>262</v>
      </c>
      <c r="B289" s="71"/>
      <c r="C289" s="202" t="s">
        <v>2513</v>
      </c>
      <c r="D289" s="203" t="s">
        <v>75</v>
      </c>
      <c r="E289" s="203">
        <v>319</v>
      </c>
      <c r="F289" s="15"/>
      <c r="G289" s="129">
        <f t="shared" si="8"/>
        <v>0</v>
      </c>
    </row>
    <row r="290" spans="1:7" x14ac:dyDescent="0.2">
      <c r="A290" s="71">
        <v>263</v>
      </c>
      <c r="B290" s="71"/>
      <c r="C290" s="202" t="s">
        <v>2514</v>
      </c>
      <c r="D290" s="203" t="s">
        <v>75</v>
      </c>
      <c r="E290" s="203">
        <v>209</v>
      </c>
      <c r="F290" s="15"/>
      <c r="G290" s="129">
        <f t="shared" si="8"/>
        <v>0</v>
      </c>
    </row>
    <row r="291" spans="1:7" ht="33.75" x14ac:dyDescent="0.2">
      <c r="A291" s="71">
        <v>264</v>
      </c>
      <c r="B291" s="71" t="s">
        <v>1103</v>
      </c>
      <c r="C291" s="82" t="s">
        <v>1104</v>
      </c>
      <c r="D291" s="83" t="s">
        <v>75</v>
      </c>
      <c r="E291" s="84">
        <v>10</v>
      </c>
      <c r="F291" s="26"/>
      <c r="G291" s="129">
        <f t="shared" si="8"/>
        <v>0</v>
      </c>
    </row>
    <row r="292" spans="1:7" ht="33.75" x14ac:dyDescent="0.2">
      <c r="A292" s="71">
        <v>265</v>
      </c>
      <c r="B292" s="71" t="s">
        <v>1105</v>
      </c>
      <c r="C292" s="82" t="s">
        <v>1107</v>
      </c>
      <c r="D292" s="83" t="s">
        <v>75</v>
      </c>
      <c r="E292" s="84">
        <v>30</v>
      </c>
      <c r="F292" s="26"/>
      <c r="G292" s="129">
        <f t="shared" si="8"/>
        <v>0</v>
      </c>
    </row>
    <row r="293" spans="1:7" ht="33.75" x14ac:dyDescent="0.2">
      <c r="A293" s="71">
        <v>266</v>
      </c>
      <c r="B293" s="71" t="s">
        <v>1105</v>
      </c>
      <c r="C293" s="82" t="s">
        <v>1145</v>
      </c>
      <c r="D293" s="83" t="s">
        <v>75</v>
      </c>
      <c r="E293" s="84">
        <v>200</v>
      </c>
      <c r="F293" s="26"/>
      <c r="G293" s="129">
        <f t="shared" si="8"/>
        <v>0</v>
      </c>
    </row>
    <row r="294" spans="1:7" ht="33.75" x14ac:dyDescent="0.2">
      <c r="A294" s="71">
        <v>267</v>
      </c>
      <c r="B294" s="71" t="s">
        <v>1105</v>
      </c>
      <c r="C294" s="82" t="s">
        <v>1108</v>
      </c>
      <c r="D294" s="83" t="s">
        <v>75</v>
      </c>
      <c r="E294" s="84">
        <v>20</v>
      </c>
      <c r="F294" s="26"/>
      <c r="G294" s="129">
        <f t="shared" si="8"/>
        <v>0</v>
      </c>
    </row>
    <row r="295" spans="1:7" ht="33.75" x14ac:dyDescent="0.2">
      <c r="A295" s="71">
        <v>268</v>
      </c>
      <c r="B295" s="71" t="s">
        <v>1105</v>
      </c>
      <c r="C295" s="85" t="s">
        <v>1110</v>
      </c>
      <c r="D295" s="86" t="s">
        <v>75</v>
      </c>
      <c r="E295" s="87">
        <v>200</v>
      </c>
      <c r="F295" s="25"/>
      <c r="G295" s="129">
        <f t="shared" si="8"/>
        <v>0</v>
      </c>
    </row>
    <row r="296" spans="1:7" ht="33.75" x14ac:dyDescent="0.2">
      <c r="A296" s="71">
        <v>269</v>
      </c>
      <c r="B296" s="71" t="s">
        <v>956</v>
      </c>
      <c r="C296" s="85" t="s">
        <v>957</v>
      </c>
      <c r="D296" s="86" t="s">
        <v>75</v>
      </c>
      <c r="E296" s="87">
        <v>700</v>
      </c>
      <c r="F296" s="25"/>
      <c r="G296" s="129">
        <f t="shared" si="8"/>
        <v>0</v>
      </c>
    </row>
    <row r="297" spans="1:7" ht="33.75" x14ac:dyDescent="0.2">
      <c r="A297" s="71">
        <v>270</v>
      </c>
      <c r="B297" s="71" t="s">
        <v>962</v>
      </c>
      <c r="C297" s="85" t="s">
        <v>2578</v>
      </c>
      <c r="D297" s="86" t="s">
        <v>75</v>
      </c>
      <c r="E297" s="87">
        <v>460</v>
      </c>
      <c r="F297" s="25"/>
      <c r="G297" s="129">
        <f t="shared" si="8"/>
        <v>0</v>
      </c>
    </row>
    <row r="298" spans="1:7" x14ac:dyDescent="0.2">
      <c r="A298" s="71">
        <v>271</v>
      </c>
      <c r="B298" s="71"/>
      <c r="C298" s="106" t="s">
        <v>2367</v>
      </c>
      <c r="D298" s="204" t="s">
        <v>75</v>
      </c>
      <c r="E298" s="107">
        <v>400</v>
      </c>
      <c r="F298" s="15"/>
      <c r="G298" s="129">
        <f t="shared" si="8"/>
        <v>0</v>
      </c>
    </row>
    <row r="299" spans="1:7" ht="33.75" x14ac:dyDescent="0.2">
      <c r="A299" s="71">
        <v>272</v>
      </c>
      <c r="B299" s="71" t="s">
        <v>1111</v>
      </c>
      <c r="C299" s="85" t="s">
        <v>1112</v>
      </c>
      <c r="D299" s="86" t="s">
        <v>14</v>
      </c>
      <c r="E299" s="87">
        <v>20</v>
      </c>
      <c r="F299" s="25"/>
      <c r="G299" s="129">
        <f t="shared" si="8"/>
        <v>0</v>
      </c>
    </row>
    <row r="300" spans="1:7" ht="33.75" x14ac:dyDescent="0.2">
      <c r="A300" s="71">
        <v>273</v>
      </c>
      <c r="B300" s="71" t="s">
        <v>1113</v>
      </c>
      <c r="C300" s="85" t="s">
        <v>1114</v>
      </c>
      <c r="D300" s="86" t="s">
        <v>14</v>
      </c>
      <c r="E300" s="87">
        <v>20</v>
      </c>
      <c r="F300" s="25"/>
      <c r="G300" s="129">
        <f t="shared" si="8"/>
        <v>0</v>
      </c>
    </row>
    <row r="301" spans="1:7" ht="33.75" x14ac:dyDescent="0.2">
      <c r="A301" s="71">
        <v>274</v>
      </c>
      <c r="B301" s="71" t="s">
        <v>1115</v>
      </c>
      <c r="C301" s="85" t="s">
        <v>1116</v>
      </c>
      <c r="D301" s="86" t="s">
        <v>14</v>
      </c>
      <c r="E301" s="87">
        <v>20</v>
      </c>
      <c r="F301" s="25"/>
      <c r="G301" s="129">
        <f t="shared" si="8"/>
        <v>0</v>
      </c>
    </row>
    <row r="302" spans="1:7" ht="33.75" x14ac:dyDescent="0.2">
      <c r="A302" s="71">
        <v>275</v>
      </c>
      <c r="B302" s="71" t="s">
        <v>1117</v>
      </c>
      <c r="C302" s="85" t="s">
        <v>1118</v>
      </c>
      <c r="D302" s="86" t="s">
        <v>14</v>
      </c>
      <c r="E302" s="87">
        <v>20</v>
      </c>
      <c r="F302" s="25"/>
      <c r="G302" s="129">
        <f t="shared" si="8"/>
        <v>0</v>
      </c>
    </row>
    <row r="303" spans="1:7" x14ac:dyDescent="0.2">
      <c r="A303" s="71">
        <v>276</v>
      </c>
      <c r="B303" s="71"/>
      <c r="C303" s="202" t="s">
        <v>2368</v>
      </c>
      <c r="D303" s="109" t="s">
        <v>14</v>
      </c>
      <c r="E303" s="107">
        <f>161+16</f>
        <v>177</v>
      </c>
      <c r="F303" s="15"/>
      <c r="G303" s="129">
        <f t="shared" si="8"/>
        <v>0</v>
      </c>
    </row>
    <row r="304" spans="1:7" x14ac:dyDescent="0.2">
      <c r="A304" s="71">
        <v>277</v>
      </c>
      <c r="B304" s="71"/>
      <c r="C304" s="202" t="s">
        <v>2364</v>
      </c>
      <c r="D304" s="109" t="s">
        <v>14</v>
      </c>
      <c r="E304" s="107">
        <f>85+9</f>
        <v>94</v>
      </c>
      <c r="F304" s="15"/>
      <c r="G304" s="129">
        <f t="shared" si="8"/>
        <v>0</v>
      </c>
    </row>
    <row r="305" spans="1:7" x14ac:dyDescent="0.2">
      <c r="A305" s="71">
        <v>278</v>
      </c>
      <c r="B305" s="71"/>
      <c r="C305" s="202" t="s">
        <v>2369</v>
      </c>
      <c r="D305" s="109" t="s">
        <v>14</v>
      </c>
      <c r="E305" s="107">
        <v>12</v>
      </c>
      <c r="F305" s="15"/>
      <c r="G305" s="129">
        <f t="shared" si="8"/>
        <v>0</v>
      </c>
    </row>
    <row r="306" spans="1:7" ht="33.75" x14ac:dyDescent="0.2">
      <c r="A306" s="71">
        <v>279</v>
      </c>
      <c r="B306" s="71" t="s">
        <v>1117</v>
      </c>
      <c r="C306" s="85" t="s">
        <v>1119</v>
      </c>
      <c r="D306" s="86" t="s">
        <v>14</v>
      </c>
      <c r="E306" s="87">
        <v>20</v>
      </c>
      <c r="F306" s="25"/>
      <c r="G306" s="129">
        <f>ROUND(E306*F306,2)</f>
        <v>0</v>
      </c>
    </row>
    <row r="307" spans="1:7" x14ac:dyDescent="0.2">
      <c r="A307" s="72"/>
      <c r="B307" s="72"/>
      <c r="C307" s="72" t="s">
        <v>1146</v>
      </c>
      <c r="D307" s="72"/>
      <c r="E307" s="72"/>
      <c r="F307" s="72"/>
      <c r="G307" s="95">
        <f>SUM(G250:G306)</f>
        <v>0</v>
      </c>
    </row>
    <row r="308" spans="1:7" x14ac:dyDescent="0.2">
      <c r="A308" s="68"/>
      <c r="B308" s="68"/>
      <c r="C308" s="69" t="s">
        <v>2287</v>
      </c>
      <c r="D308" s="70"/>
      <c r="E308" s="68"/>
      <c r="F308" s="68"/>
      <c r="G308" s="68"/>
    </row>
    <row r="309" spans="1:7" ht="22.5" x14ac:dyDescent="0.2">
      <c r="A309" s="71">
        <v>280</v>
      </c>
      <c r="B309" s="71" t="s">
        <v>1123</v>
      </c>
      <c r="C309" s="82" t="s">
        <v>1147</v>
      </c>
      <c r="D309" s="83" t="s">
        <v>14</v>
      </c>
      <c r="E309" s="98">
        <v>0</v>
      </c>
      <c r="F309" s="11"/>
      <c r="G309" s="129">
        <f t="shared" ref="G309:G370" si="9">ROUND(E309*F309,2)</f>
        <v>0</v>
      </c>
    </row>
    <row r="310" spans="1:7" ht="33.75" x14ac:dyDescent="0.2">
      <c r="A310" s="71">
        <v>281</v>
      </c>
      <c r="B310" s="71" t="s">
        <v>1062</v>
      </c>
      <c r="C310" s="82" t="s">
        <v>1148</v>
      </c>
      <c r="D310" s="83" t="s">
        <v>14</v>
      </c>
      <c r="E310" s="98">
        <v>0</v>
      </c>
      <c r="F310" s="11"/>
      <c r="G310" s="129">
        <f t="shared" si="9"/>
        <v>0</v>
      </c>
    </row>
    <row r="311" spans="1:7" ht="33.75" x14ac:dyDescent="0.2">
      <c r="A311" s="71">
        <v>282</v>
      </c>
      <c r="B311" s="71" t="s">
        <v>1062</v>
      </c>
      <c r="C311" s="82" t="s">
        <v>1149</v>
      </c>
      <c r="D311" s="83" t="s">
        <v>14</v>
      </c>
      <c r="E311" s="98">
        <v>0</v>
      </c>
      <c r="F311" s="11"/>
      <c r="G311" s="129">
        <f t="shared" si="9"/>
        <v>0</v>
      </c>
    </row>
    <row r="312" spans="1:7" x14ac:dyDescent="0.2">
      <c r="A312" s="103" t="s">
        <v>2676</v>
      </c>
      <c r="B312" s="103"/>
      <c r="C312" s="97" t="s">
        <v>2681</v>
      </c>
      <c r="D312" s="108" t="s">
        <v>204</v>
      </c>
      <c r="E312" s="98">
        <v>1</v>
      </c>
      <c r="F312" s="29"/>
      <c r="G312" s="115">
        <f t="shared" si="9"/>
        <v>0</v>
      </c>
    </row>
    <row r="313" spans="1:7" x14ac:dyDescent="0.2">
      <c r="A313" s="103" t="s">
        <v>2677</v>
      </c>
      <c r="B313" s="103"/>
      <c r="C313" s="97" t="s">
        <v>2682</v>
      </c>
      <c r="D313" s="108" t="s">
        <v>204</v>
      </c>
      <c r="E313" s="98">
        <v>1</v>
      </c>
      <c r="F313" s="29"/>
      <c r="G313" s="115">
        <f t="shared" si="9"/>
        <v>0</v>
      </c>
    </row>
    <row r="314" spans="1:7" x14ac:dyDescent="0.2">
      <c r="A314" s="103" t="s">
        <v>2678</v>
      </c>
      <c r="B314" s="103"/>
      <c r="C314" s="97" t="s">
        <v>2683</v>
      </c>
      <c r="D314" s="108" t="s">
        <v>204</v>
      </c>
      <c r="E314" s="98">
        <v>1</v>
      </c>
      <c r="F314" s="29"/>
      <c r="G314" s="115">
        <f t="shared" si="9"/>
        <v>0</v>
      </c>
    </row>
    <row r="315" spans="1:7" x14ac:dyDescent="0.2">
      <c r="A315" s="103" t="s">
        <v>2679</v>
      </c>
      <c r="B315" s="103"/>
      <c r="C315" s="97" t="s">
        <v>2684</v>
      </c>
      <c r="D315" s="108" t="s">
        <v>204</v>
      </c>
      <c r="E315" s="98">
        <v>1</v>
      </c>
      <c r="F315" s="29"/>
      <c r="G315" s="115">
        <f t="shared" si="9"/>
        <v>0</v>
      </c>
    </row>
    <row r="316" spans="1:7" x14ac:dyDescent="0.2">
      <c r="A316" s="103" t="s">
        <v>2680</v>
      </c>
      <c r="B316" s="103"/>
      <c r="C316" s="97" t="s">
        <v>2685</v>
      </c>
      <c r="D316" s="108" t="s">
        <v>204</v>
      </c>
      <c r="E316" s="98">
        <v>1</v>
      </c>
      <c r="F316" s="29"/>
      <c r="G316" s="115">
        <f t="shared" si="9"/>
        <v>0</v>
      </c>
    </row>
    <row r="317" spans="1:7" ht="22.5" x14ac:dyDescent="0.2">
      <c r="A317" s="71">
        <v>283</v>
      </c>
      <c r="B317" s="71" t="s">
        <v>1068</v>
      </c>
      <c r="C317" s="82" t="s">
        <v>1069</v>
      </c>
      <c r="D317" s="83" t="s">
        <v>204</v>
      </c>
      <c r="E317" s="84">
        <v>2</v>
      </c>
      <c r="F317" s="11"/>
      <c r="G317" s="129">
        <f t="shared" si="9"/>
        <v>0</v>
      </c>
    </row>
    <row r="318" spans="1:7" ht="22.5" x14ac:dyDescent="0.2">
      <c r="A318" s="71">
        <v>284</v>
      </c>
      <c r="B318" s="71" t="s">
        <v>1068</v>
      </c>
      <c r="C318" s="82" t="s">
        <v>1128</v>
      </c>
      <c r="D318" s="83" t="s">
        <v>14</v>
      </c>
      <c r="E318" s="84">
        <v>1</v>
      </c>
      <c r="F318" s="11"/>
      <c r="G318" s="129">
        <f t="shared" si="9"/>
        <v>0</v>
      </c>
    </row>
    <row r="319" spans="1:7" ht="22.5" x14ac:dyDescent="0.2">
      <c r="A319" s="71">
        <v>285</v>
      </c>
      <c r="B319" s="71" t="s">
        <v>1068</v>
      </c>
      <c r="C319" s="82" t="s">
        <v>1129</v>
      </c>
      <c r="D319" s="83" t="s">
        <v>14</v>
      </c>
      <c r="E319" s="84">
        <v>1</v>
      </c>
      <c r="F319" s="11"/>
      <c r="G319" s="129">
        <f t="shared" si="9"/>
        <v>0</v>
      </c>
    </row>
    <row r="320" spans="1:7" ht="33.75" x14ac:dyDescent="0.2">
      <c r="A320" s="71">
        <v>286</v>
      </c>
      <c r="B320" s="71" t="s">
        <v>1072</v>
      </c>
      <c r="C320" s="82" t="s">
        <v>1150</v>
      </c>
      <c r="D320" s="83" t="s">
        <v>14</v>
      </c>
      <c r="E320" s="84">
        <v>66</v>
      </c>
      <c r="F320" s="11"/>
      <c r="G320" s="129">
        <f t="shared" si="9"/>
        <v>0</v>
      </c>
    </row>
    <row r="321" spans="1:7" ht="33.75" x14ac:dyDescent="0.2">
      <c r="A321" s="71">
        <v>287</v>
      </c>
      <c r="B321" s="71" t="s">
        <v>1072</v>
      </c>
      <c r="C321" s="82" t="s">
        <v>1130</v>
      </c>
      <c r="D321" s="83" t="s">
        <v>14</v>
      </c>
      <c r="E321" s="84">
        <v>96</v>
      </c>
      <c r="F321" s="11"/>
      <c r="G321" s="129">
        <f t="shared" si="9"/>
        <v>0</v>
      </c>
    </row>
    <row r="322" spans="1:7" ht="33.75" x14ac:dyDescent="0.2">
      <c r="A322" s="71">
        <v>288</v>
      </c>
      <c r="B322" s="71" t="s">
        <v>1072</v>
      </c>
      <c r="C322" s="82" t="s">
        <v>1131</v>
      </c>
      <c r="D322" s="83" t="s">
        <v>14</v>
      </c>
      <c r="E322" s="84">
        <v>52</v>
      </c>
      <c r="F322" s="11"/>
      <c r="G322" s="129">
        <f t="shared" si="9"/>
        <v>0</v>
      </c>
    </row>
    <row r="323" spans="1:7" ht="22.5" x14ac:dyDescent="0.2">
      <c r="A323" s="71">
        <v>289</v>
      </c>
      <c r="B323" s="71" t="s">
        <v>1068</v>
      </c>
      <c r="C323" s="82" t="s">
        <v>1132</v>
      </c>
      <c r="D323" s="83" t="s">
        <v>14</v>
      </c>
      <c r="E323" s="84">
        <v>107</v>
      </c>
      <c r="F323" s="11"/>
      <c r="G323" s="129">
        <f t="shared" si="9"/>
        <v>0</v>
      </c>
    </row>
    <row r="324" spans="1:7" ht="33.75" x14ac:dyDescent="0.2">
      <c r="A324" s="71">
        <v>290</v>
      </c>
      <c r="B324" s="71" t="s">
        <v>1075</v>
      </c>
      <c r="C324" s="82" t="s">
        <v>1076</v>
      </c>
      <c r="D324" s="83" t="s">
        <v>14</v>
      </c>
      <c r="E324" s="84">
        <v>109</v>
      </c>
      <c r="F324" s="11"/>
      <c r="G324" s="129">
        <f t="shared" si="9"/>
        <v>0</v>
      </c>
    </row>
    <row r="325" spans="1:7" ht="33.75" x14ac:dyDescent="0.2">
      <c r="A325" s="71">
        <v>291</v>
      </c>
      <c r="B325" s="71" t="s">
        <v>1025</v>
      </c>
      <c r="C325" s="82" t="s">
        <v>1135</v>
      </c>
      <c r="D325" s="83" t="s">
        <v>14</v>
      </c>
      <c r="E325" s="84">
        <v>5</v>
      </c>
      <c r="F325" s="11"/>
      <c r="G325" s="129">
        <f t="shared" si="9"/>
        <v>0</v>
      </c>
    </row>
    <row r="326" spans="1:7" ht="33.75" x14ac:dyDescent="0.2">
      <c r="A326" s="71">
        <v>292</v>
      </c>
      <c r="B326" s="71" t="s">
        <v>1079</v>
      </c>
      <c r="C326" s="82" t="s">
        <v>1080</v>
      </c>
      <c r="D326" s="83" t="s">
        <v>14</v>
      </c>
      <c r="E326" s="84">
        <v>24</v>
      </c>
      <c r="F326" s="11"/>
      <c r="G326" s="129">
        <f t="shared" si="9"/>
        <v>0</v>
      </c>
    </row>
    <row r="327" spans="1:7" ht="33.75" x14ac:dyDescent="0.2">
      <c r="A327" s="71">
        <v>293</v>
      </c>
      <c r="B327" s="71" t="s">
        <v>1081</v>
      </c>
      <c r="C327" s="82" t="s">
        <v>1082</v>
      </c>
      <c r="D327" s="83" t="s">
        <v>14</v>
      </c>
      <c r="E327" s="84">
        <v>38</v>
      </c>
      <c r="F327" s="11"/>
      <c r="G327" s="129">
        <f t="shared" si="9"/>
        <v>0</v>
      </c>
    </row>
    <row r="328" spans="1:7" ht="33.75" x14ac:dyDescent="0.2">
      <c r="A328" s="71">
        <v>294</v>
      </c>
      <c r="B328" s="71" t="s">
        <v>1083</v>
      </c>
      <c r="C328" s="82" t="s">
        <v>1084</v>
      </c>
      <c r="D328" s="83" t="s">
        <v>14</v>
      </c>
      <c r="E328" s="84">
        <v>14</v>
      </c>
      <c r="F328" s="11"/>
      <c r="G328" s="129">
        <f t="shared" si="9"/>
        <v>0</v>
      </c>
    </row>
    <row r="329" spans="1:7" ht="33.75" x14ac:dyDescent="0.2">
      <c r="A329" s="71">
        <v>295</v>
      </c>
      <c r="B329" s="71" t="s">
        <v>1057</v>
      </c>
      <c r="C329" s="82" t="s">
        <v>1058</v>
      </c>
      <c r="D329" s="83" t="s">
        <v>14</v>
      </c>
      <c r="E329" s="84">
        <v>1</v>
      </c>
      <c r="F329" s="11"/>
      <c r="G329" s="129">
        <f t="shared" si="9"/>
        <v>0</v>
      </c>
    </row>
    <row r="330" spans="1:7" ht="33.75" x14ac:dyDescent="0.2">
      <c r="A330" s="71">
        <v>296</v>
      </c>
      <c r="B330" s="71" t="s">
        <v>1085</v>
      </c>
      <c r="C330" s="82" t="s">
        <v>1086</v>
      </c>
      <c r="D330" s="83" t="s">
        <v>14</v>
      </c>
      <c r="E330" s="84">
        <v>27</v>
      </c>
      <c r="F330" s="11"/>
      <c r="G330" s="129">
        <f t="shared" si="9"/>
        <v>0</v>
      </c>
    </row>
    <row r="331" spans="1:7" ht="33.75" x14ac:dyDescent="0.2">
      <c r="A331" s="71">
        <v>297</v>
      </c>
      <c r="B331" s="71" t="s">
        <v>1087</v>
      </c>
      <c r="C331" s="82" t="s">
        <v>1139</v>
      </c>
      <c r="D331" s="83" t="s">
        <v>14</v>
      </c>
      <c r="E331" s="84">
        <v>58</v>
      </c>
      <c r="F331" s="11"/>
      <c r="G331" s="129">
        <f t="shared" si="9"/>
        <v>0</v>
      </c>
    </row>
    <row r="332" spans="1:7" ht="33.75" x14ac:dyDescent="0.2">
      <c r="A332" s="71">
        <v>298</v>
      </c>
      <c r="B332" s="71" t="s">
        <v>1089</v>
      </c>
      <c r="C332" s="82" t="s">
        <v>1151</v>
      </c>
      <c r="D332" s="83" t="s">
        <v>14</v>
      </c>
      <c r="E332" s="84">
        <v>43</v>
      </c>
      <c r="F332" s="11"/>
      <c r="G332" s="129">
        <f t="shared" si="9"/>
        <v>0</v>
      </c>
    </row>
    <row r="333" spans="1:7" ht="33.75" x14ac:dyDescent="0.2">
      <c r="A333" s="71">
        <v>299</v>
      </c>
      <c r="B333" s="71" t="s">
        <v>1091</v>
      </c>
      <c r="C333" s="82" t="s">
        <v>1092</v>
      </c>
      <c r="D333" s="83" t="s">
        <v>14</v>
      </c>
      <c r="E333" s="84">
        <v>5</v>
      </c>
      <c r="F333" s="11"/>
      <c r="G333" s="129">
        <f t="shared" si="9"/>
        <v>0</v>
      </c>
    </row>
    <row r="334" spans="1:7" ht="33.75" x14ac:dyDescent="0.2">
      <c r="A334" s="71">
        <v>300</v>
      </c>
      <c r="B334" s="71" t="s">
        <v>1091</v>
      </c>
      <c r="C334" s="82" t="s">
        <v>1152</v>
      </c>
      <c r="D334" s="83" t="s">
        <v>14</v>
      </c>
      <c r="E334" s="84">
        <v>3</v>
      </c>
      <c r="F334" s="11"/>
      <c r="G334" s="129">
        <f t="shared" si="9"/>
        <v>0</v>
      </c>
    </row>
    <row r="335" spans="1:7" ht="33.75" x14ac:dyDescent="0.2">
      <c r="A335" s="71">
        <v>301</v>
      </c>
      <c r="B335" s="71" t="s">
        <v>1094</v>
      </c>
      <c r="C335" s="82" t="s">
        <v>1095</v>
      </c>
      <c r="D335" s="83" t="s">
        <v>14</v>
      </c>
      <c r="E335" s="84">
        <v>24</v>
      </c>
      <c r="F335" s="11"/>
      <c r="G335" s="129">
        <f t="shared" si="9"/>
        <v>0</v>
      </c>
    </row>
    <row r="336" spans="1:7" ht="33.75" x14ac:dyDescent="0.2">
      <c r="A336" s="71">
        <v>302</v>
      </c>
      <c r="B336" s="71" t="s">
        <v>1094</v>
      </c>
      <c r="C336" s="82" t="s">
        <v>1096</v>
      </c>
      <c r="D336" s="83" t="s">
        <v>14</v>
      </c>
      <c r="E336" s="84">
        <v>7</v>
      </c>
      <c r="F336" s="11"/>
      <c r="G336" s="129">
        <f t="shared" si="9"/>
        <v>0</v>
      </c>
    </row>
    <row r="337" spans="1:7" ht="33.75" x14ac:dyDescent="0.2">
      <c r="A337" s="71">
        <v>303</v>
      </c>
      <c r="B337" s="71" t="s">
        <v>1097</v>
      </c>
      <c r="C337" s="82" t="s">
        <v>1098</v>
      </c>
      <c r="D337" s="83" t="s">
        <v>14</v>
      </c>
      <c r="E337" s="84">
        <v>18</v>
      </c>
      <c r="F337" s="11"/>
      <c r="G337" s="129">
        <f t="shared" si="9"/>
        <v>0</v>
      </c>
    </row>
    <row r="338" spans="1:7" ht="33.75" x14ac:dyDescent="0.2">
      <c r="A338" s="71">
        <v>304</v>
      </c>
      <c r="B338" s="71" t="s">
        <v>1099</v>
      </c>
      <c r="C338" s="82" t="s">
        <v>1100</v>
      </c>
      <c r="D338" s="83" t="s">
        <v>14</v>
      </c>
      <c r="E338" s="84">
        <v>7</v>
      </c>
      <c r="F338" s="11"/>
      <c r="G338" s="129">
        <f t="shared" si="9"/>
        <v>0</v>
      </c>
    </row>
    <row r="339" spans="1:7" ht="22.5" x14ac:dyDescent="0.2">
      <c r="A339" s="71">
        <v>305</v>
      </c>
      <c r="B339" s="71" t="s">
        <v>1101</v>
      </c>
      <c r="C339" s="82" t="s">
        <v>1102</v>
      </c>
      <c r="D339" s="83" t="s">
        <v>14</v>
      </c>
      <c r="E339" s="84">
        <v>10</v>
      </c>
      <c r="F339" s="11"/>
      <c r="G339" s="129">
        <f t="shared" si="9"/>
        <v>0</v>
      </c>
    </row>
    <row r="340" spans="1:7" x14ac:dyDescent="0.2">
      <c r="A340" s="71">
        <v>306</v>
      </c>
      <c r="B340" s="71"/>
      <c r="C340" s="202" t="s">
        <v>2515</v>
      </c>
      <c r="D340" s="109" t="s">
        <v>75</v>
      </c>
      <c r="E340" s="107">
        <v>11</v>
      </c>
      <c r="F340" s="15"/>
      <c r="G340" s="130">
        <f t="shared" si="9"/>
        <v>0</v>
      </c>
    </row>
    <row r="341" spans="1:7" x14ac:dyDescent="0.2">
      <c r="A341" s="71">
        <v>307</v>
      </c>
      <c r="B341" s="71"/>
      <c r="C341" s="202" t="s">
        <v>2516</v>
      </c>
      <c r="D341" s="109" t="s">
        <v>75</v>
      </c>
      <c r="E341" s="107">
        <v>11</v>
      </c>
      <c r="F341" s="15"/>
      <c r="G341" s="130">
        <f t="shared" si="9"/>
        <v>0</v>
      </c>
    </row>
    <row r="342" spans="1:7" x14ac:dyDescent="0.2">
      <c r="A342" s="71">
        <v>308</v>
      </c>
      <c r="B342" s="71"/>
      <c r="C342" s="202" t="s">
        <v>2517</v>
      </c>
      <c r="D342" s="109" t="s">
        <v>75</v>
      </c>
      <c r="E342" s="107">
        <v>121</v>
      </c>
      <c r="F342" s="15"/>
      <c r="G342" s="130">
        <f t="shared" si="9"/>
        <v>0</v>
      </c>
    </row>
    <row r="343" spans="1:7" x14ac:dyDescent="0.2">
      <c r="A343" s="71">
        <v>309</v>
      </c>
      <c r="B343" s="71"/>
      <c r="C343" s="202" t="s">
        <v>2518</v>
      </c>
      <c r="D343" s="109" t="s">
        <v>75</v>
      </c>
      <c r="E343" s="107">
        <v>121</v>
      </c>
      <c r="F343" s="15"/>
      <c r="G343" s="130">
        <f t="shared" si="9"/>
        <v>0</v>
      </c>
    </row>
    <row r="344" spans="1:7" x14ac:dyDescent="0.2">
      <c r="A344" s="71">
        <v>310</v>
      </c>
      <c r="B344" s="71"/>
      <c r="C344" s="202" t="s">
        <v>2519</v>
      </c>
      <c r="D344" s="109" t="s">
        <v>75</v>
      </c>
      <c r="E344" s="107">
        <v>28</v>
      </c>
      <c r="F344" s="15"/>
      <c r="G344" s="130">
        <f t="shared" si="9"/>
        <v>0</v>
      </c>
    </row>
    <row r="345" spans="1:7" x14ac:dyDescent="0.2">
      <c r="A345" s="71">
        <v>311</v>
      </c>
      <c r="B345" s="71"/>
      <c r="C345" s="202" t="s">
        <v>2520</v>
      </c>
      <c r="D345" s="109" t="s">
        <v>75</v>
      </c>
      <c r="E345" s="107">
        <v>28</v>
      </c>
      <c r="F345" s="15"/>
      <c r="G345" s="130">
        <f t="shared" si="9"/>
        <v>0</v>
      </c>
    </row>
    <row r="346" spans="1:7" x14ac:dyDescent="0.2">
      <c r="A346" s="71">
        <v>312</v>
      </c>
      <c r="B346" s="71"/>
      <c r="C346" s="202" t="s">
        <v>2521</v>
      </c>
      <c r="D346" s="109" t="s">
        <v>75</v>
      </c>
      <c r="E346" s="107">
        <v>44</v>
      </c>
      <c r="F346" s="15"/>
      <c r="G346" s="130">
        <f t="shared" si="9"/>
        <v>0</v>
      </c>
    </row>
    <row r="347" spans="1:7" x14ac:dyDescent="0.2">
      <c r="A347" s="71">
        <v>313</v>
      </c>
      <c r="B347" s="71"/>
      <c r="C347" s="202" t="s">
        <v>2522</v>
      </c>
      <c r="D347" s="109" t="s">
        <v>75</v>
      </c>
      <c r="E347" s="107">
        <v>44</v>
      </c>
      <c r="F347" s="15"/>
      <c r="G347" s="130">
        <f t="shared" si="9"/>
        <v>0</v>
      </c>
    </row>
    <row r="348" spans="1:7" x14ac:dyDescent="0.2">
      <c r="A348" s="71">
        <v>314</v>
      </c>
      <c r="B348" s="71"/>
      <c r="C348" s="202" t="s">
        <v>2523</v>
      </c>
      <c r="D348" s="109" t="s">
        <v>75</v>
      </c>
      <c r="E348" s="107">
        <v>162</v>
      </c>
      <c r="F348" s="15"/>
      <c r="G348" s="130">
        <f t="shared" si="9"/>
        <v>0</v>
      </c>
    </row>
    <row r="349" spans="1:7" x14ac:dyDescent="0.2">
      <c r="A349" s="71">
        <v>315</v>
      </c>
      <c r="B349" s="71"/>
      <c r="C349" s="202" t="s">
        <v>2524</v>
      </c>
      <c r="D349" s="109" t="s">
        <v>75</v>
      </c>
      <c r="E349" s="107">
        <v>364</v>
      </c>
      <c r="F349" s="15"/>
      <c r="G349" s="130">
        <f t="shared" si="9"/>
        <v>0</v>
      </c>
    </row>
    <row r="350" spans="1:7" x14ac:dyDescent="0.2">
      <c r="A350" s="71">
        <v>316</v>
      </c>
      <c r="B350" s="71"/>
      <c r="C350" s="202" t="s">
        <v>2525</v>
      </c>
      <c r="D350" s="109" t="s">
        <v>75</v>
      </c>
      <c r="E350" s="107">
        <v>337</v>
      </c>
      <c r="F350" s="15"/>
      <c r="G350" s="130">
        <f t="shared" si="9"/>
        <v>0</v>
      </c>
    </row>
    <row r="351" spans="1:7" x14ac:dyDescent="0.2">
      <c r="A351" s="71">
        <v>317</v>
      </c>
      <c r="B351" s="71"/>
      <c r="C351" s="202" t="s">
        <v>2526</v>
      </c>
      <c r="D351" s="109" t="s">
        <v>75</v>
      </c>
      <c r="E351" s="107">
        <v>162</v>
      </c>
      <c r="F351" s="15"/>
      <c r="G351" s="130">
        <f t="shared" si="9"/>
        <v>0</v>
      </c>
    </row>
    <row r="352" spans="1:7" x14ac:dyDescent="0.2">
      <c r="A352" s="71">
        <v>318</v>
      </c>
      <c r="B352" s="71"/>
      <c r="C352" s="202" t="s">
        <v>2527</v>
      </c>
      <c r="D352" s="109" t="s">
        <v>75</v>
      </c>
      <c r="E352" s="107">
        <v>33</v>
      </c>
      <c r="F352" s="15"/>
      <c r="G352" s="130">
        <f t="shared" si="9"/>
        <v>0</v>
      </c>
    </row>
    <row r="353" spans="1:7" x14ac:dyDescent="0.2">
      <c r="A353" s="71">
        <v>319</v>
      </c>
      <c r="B353" s="71"/>
      <c r="C353" s="202" t="s">
        <v>2528</v>
      </c>
      <c r="D353" s="109" t="s">
        <v>75</v>
      </c>
      <c r="E353" s="107">
        <v>309</v>
      </c>
      <c r="F353" s="15"/>
      <c r="G353" s="130">
        <f t="shared" si="9"/>
        <v>0</v>
      </c>
    </row>
    <row r="354" spans="1:7" x14ac:dyDescent="0.2">
      <c r="A354" s="71">
        <v>320</v>
      </c>
      <c r="B354" s="71"/>
      <c r="C354" s="202" t="s">
        <v>2529</v>
      </c>
      <c r="D354" s="109" t="s">
        <v>75</v>
      </c>
      <c r="E354" s="107">
        <v>48</v>
      </c>
      <c r="F354" s="15"/>
      <c r="G354" s="130">
        <f t="shared" si="9"/>
        <v>0</v>
      </c>
    </row>
    <row r="355" spans="1:7" x14ac:dyDescent="0.2">
      <c r="A355" s="71">
        <v>321</v>
      </c>
      <c r="B355" s="71"/>
      <c r="C355" s="202" t="s">
        <v>2530</v>
      </c>
      <c r="D355" s="109" t="s">
        <v>75</v>
      </c>
      <c r="E355" s="107">
        <v>188</v>
      </c>
      <c r="F355" s="15"/>
      <c r="G355" s="130">
        <f t="shared" si="9"/>
        <v>0</v>
      </c>
    </row>
    <row r="356" spans="1:7" x14ac:dyDescent="0.2">
      <c r="A356" s="71">
        <v>322</v>
      </c>
      <c r="B356" s="71"/>
      <c r="C356" s="202" t="s">
        <v>2531</v>
      </c>
      <c r="D356" s="109" t="s">
        <v>75</v>
      </c>
      <c r="E356" s="107">
        <v>48</v>
      </c>
      <c r="F356" s="15"/>
      <c r="G356" s="130">
        <f t="shared" si="9"/>
        <v>0</v>
      </c>
    </row>
    <row r="357" spans="1:7" ht="33.75" x14ac:dyDescent="0.2">
      <c r="A357" s="71">
        <v>323</v>
      </c>
      <c r="B357" s="71" t="s">
        <v>1105</v>
      </c>
      <c r="C357" s="82" t="s">
        <v>1106</v>
      </c>
      <c r="D357" s="83" t="s">
        <v>75</v>
      </c>
      <c r="E357" s="84">
        <v>40</v>
      </c>
      <c r="F357" s="26"/>
      <c r="G357" s="129">
        <f t="shared" si="9"/>
        <v>0</v>
      </c>
    </row>
    <row r="358" spans="1:7" ht="33.75" x14ac:dyDescent="0.2">
      <c r="A358" s="71">
        <v>324</v>
      </c>
      <c r="B358" s="71" t="s">
        <v>1105</v>
      </c>
      <c r="C358" s="82" t="s">
        <v>1107</v>
      </c>
      <c r="D358" s="83" t="s">
        <v>75</v>
      </c>
      <c r="E358" s="84">
        <v>40</v>
      </c>
      <c r="F358" s="26"/>
      <c r="G358" s="129">
        <f t="shared" si="9"/>
        <v>0</v>
      </c>
    </row>
    <row r="359" spans="1:7" ht="33.75" x14ac:dyDescent="0.2">
      <c r="A359" s="71">
        <v>325</v>
      </c>
      <c r="B359" s="71" t="s">
        <v>1105</v>
      </c>
      <c r="C359" s="82" t="s">
        <v>1108</v>
      </c>
      <c r="D359" s="83" t="s">
        <v>75</v>
      </c>
      <c r="E359" s="84">
        <v>5</v>
      </c>
      <c r="F359" s="26"/>
      <c r="G359" s="129">
        <f t="shared" si="9"/>
        <v>0</v>
      </c>
    </row>
    <row r="360" spans="1:7" ht="33.75" x14ac:dyDescent="0.2">
      <c r="A360" s="71">
        <v>326</v>
      </c>
      <c r="B360" s="71" t="s">
        <v>956</v>
      </c>
      <c r="C360" s="82" t="s">
        <v>957</v>
      </c>
      <c r="D360" s="83" t="s">
        <v>75</v>
      </c>
      <c r="E360" s="87">
        <v>335</v>
      </c>
      <c r="F360" s="26"/>
      <c r="G360" s="129">
        <f t="shared" si="9"/>
        <v>0</v>
      </c>
    </row>
    <row r="361" spans="1:7" ht="33.75" x14ac:dyDescent="0.2">
      <c r="A361" s="71">
        <v>327</v>
      </c>
      <c r="B361" s="71" t="s">
        <v>962</v>
      </c>
      <c r="C361" s="85" t="s">
        <v>2532</v>
      </c>
      <c r="D361" s="83" t="s">
        <v>75</v>
      </c>
      <c r="E361" s="87">
        <v>200</v>
      </c>
      <c r="F361" s="26"/>
      <c r="G361" s="129">
        <f t="shared" si="9"/>
        <v>0</v>
      </c>
    </row>
    <row r="362" spans="1:7" ht="33.75" x14ac:dyDescent="0.2">
      <c r="A362" s="71">
        <v>328</v>
      </c>
      <c r="B362" s="71" t="s">
        <v>1111</v>
      </c>
      <c r="C362" s="82" t="s">
        <v>1112</v>
      </c>
      <c r="D362" s="83" t="s">
        <v>14</v>
      </c>
      <c r="E362" s="87">
        <v>8</v>
      </c>
      <c r="F362" s="26"/>
      <c r="G362" s="129">
        <f t="shared" si="9"/>
        <v>0</v>
      </c>
    </row>
    <row r="363" spans="1:7" ht="33.75" x14ac:dyDescent="0.2">
      <c r="A363" s="71">
        <v>329</v>
      </c>
      <c r="B363" s="71" t="s">
        <v>1113</v>
      </c>
      <c r="C363" s="82" t="s">
        <v>1114</v>
      </c>
      <c r="D363" s="83" t="s">
        <v>14</v>
      </c>
      <c r="E363" s="87">
        <v>8</v>
      </c>
      <c r="F363" s="26"/>
      <c r="G363" s="129">
        <f>ROUND(E363*F363,2)</f>
        <v>0</v>
      </c>
    </row>
    <row r="364" spans="1:7" ht="33.75" x14ac:dyDescent="0.2">
      <c r="A364" s="71">
        <v>330</v>
      </c>
      <c r="B364" s="71" t="s">
        <v>1115</v>
      </c>
      <c r="C364" s="85" t="s">
        <v>1116</v>
      </c>
      <c r="D364" s="86" t="s">
        <v>14</v>
      </c>
      <c r="E364" s="87">
        <v>8</v>
      </c>
      <c r="F364" s="25"/>
      <c r="G364" s="112">
        <f t="shared" si="9"/>
        <v>0</v>
      </c>
    </row>
    <row r="365" spans="1:7" ht="33.75" x14ac:dyDescent="0.2">
      <c r="A365" s="71">
        <v>331</v>
      </c>
      <c r="B365" s="71" t="s">
        <v>1117</v>
      </c>
      <c r="C365" s="85" t="s">
        <v>1118</v>
      </c>
      <c r="D365" s="86" t="s">
        <v>14</v>
      </c>
      <c r="E365" s="87">
        <v>8</v>
      </c>
      <c r="F365" s="25"/>
      <c r="G365" s="112">
        <f t="shared" si="9"/>
        <v>0</v>
      </c>
    </row>
    <row r="366" spans="1:7" ht="33.75" x14ac:dyDescent="0.2">
      <c r="A366" s="71">
        <v>332</v>
      </c>
      <c r="B366" s="71" t="s">
        <v>1117</v>
      </c>
      <c r="C366" s="85" t="s">
        <v>1119</v>
      </c>
      <c r="D366" s="86" t="s">
        <v>14</v>
      </c>
      <c r="E366" s="87">
        <v>8</v>
      </c>
      <c r="F366" s="25"/>
      <c r="G366" s="112">
        <f t="shared" si="9"/>
        <v>0</v>
      </c>
    </row>
    <row r="367" spans="1:7" x14ac:dyDescent="0.2">
      <c r="A367" s="71">
        <v>333</v>
      </c>
      <c r="B367" s="71"/>
      <c r="C367" s="202" t="s">
        <v>2367</v>
      </c>
      <c r="D367" s="86" t="s">
        <v>2355</v>
      </c>
      <c r="E367" s="87">
        <v>20</v>
      </c>
      <c r="F367" s="15"/>
      <c r="G367" s="130">
        <f t="shared" si="9"/>
        <v>0</v>
      </c>
    </row>
    <row r="368" spans="1:7" x14ac:dyDescent="0.2">
      <c r="A368" s="71">
        <v>334</v>
      </c>
      <c r="B368" s="71"/>
      <c r="C368" s="202" t="s">
        <v>2368</v>
      </c>
      <c r="D368" s="86" t="s">
        <v>14</v>
      </c>
      <c r="E368" s="87">
        <f>44+4</f>
        <v>48</v>
      </c>
      <c r="F368" s="15"/>
      <c r="G368" s="130">
        <f t="shared" si="9"/>
        <v>0</v>
      </c>
    </row>
    <row r="369" spans="1:7" x14ac:dyDescent="0.2">
      <c r="A369" s="71">
        <v>335</v>
      </c>
      <c r="B369" s="71"/>
      <c r="C369" s="202" t="s">
        <v>2364</v>
      </c>
      <c r="D369" s="86" t="s">
        <v>14</v>
      </c>
      <c r="E369" s="87">
        <f>50+5</f>
        <v>55</v>
      </c>
      <c r="F369" s="15"/>
      <c r="G369" s="130">
        <f t="shared" si="9"/>
        <v>0</v>
      </c>
    </row>
    <row r="370" spans="1:7" x14ac:dyDescent="0.2">
      <c r="A370" s="71">
        <v>336</v>
      </c>
      <c r="B370" s="71"/>
      <c r="C370" s="202" t="s">
        <v>2370</v>
      </c>
      <c r="D370" s="86" t="s">
        <v>14</v>
      </c>
      <c r="E370" s="87">
        <v>6</v>
      </c>
      <c r="F370" s="15"/>
      <c r="G370" s="130">
        <f t="shared" si="9"/>
        <v>0</v>
      </c>
    </row>
    <row r="371" spans="1:7" x14ac:dyDescent="0.2">
      <c r="A371" s="72"/>
      <c r="B371" s="72"/>
      <c r="C371" s="72" t="s">
        <v>1153</v>
      </c>
      <c r="D371" s="72"/>
      <c r="E371" s="72"/>
      <c r="F371" s="72"/>
      <c r="G371" s="95">
        <f>SUM(G309:G370)</f>
        <v>0</v>
      </c>
    </row>
    <row r="372" spans="1:7" x14ac:dyDescent="0.2">
      <c r="A372" s="68"/>
      <c r="B372" s="68"/>
      <c r="C372" s="69" t="s">
        <v>2288</v>
      </c>
      <c r="D372" s="70"/>
      <c r="E372" s="68"/>
      <c r="F372" s="68"/>
      <c r="G372" s="68"/>
    </row>
    <row r="373" spans="1:7" ht="22.5" x14ac:dyDescent="0.2">
      <c r="A373" s="71">
        <v>337</v>
      </c>
      <c r="B373" s="71" t="s">
        <v>1060</v>
      </c>
      <c r="C373" s="82" t="s">
        <v>1154</v>
      </c>
      <c r="D373" s="83" t="s">
        <v>14</v>
      </c>
      <c r="E373" s="98">
        <v>0</v>
      </c>
      <c r="F373" s="27"/>
      <c r="G373" s="112">
        <f t="shared" ref="G373:G398" si="10">ROUND(E373*F373,2)</f>
        <v>0</v>
      </c>
    </row>
    <row r="374" spans="1:7" ht="33.75" x14ac:dyDescent="0.2">
      <c r="A374" s="71">
        <v>338</v>
      </c>
      <c r="B374" s="71" t="s">
        <v>1062</v>
      </c>
      <c r="C374" s="82" t="s">
        <v>1155</v>
      </c>
      <c r="D374" s="83" t="s">
        <v>14</v>
      </c>
      <c r="E374" s="98">
        <v>0</v>
      </c>
      <c r="F374" s="27"/>
      <c r="G374" s="129">
        <f t="shared" si="10"/>
        <v>0</v>
      </c>
    </row>
    <row r="375" spans="1:7" x14ac:dyDescent="0.2">
      <c r="A375" s="103" t="s">
        <v>2686</v>
      </c>
      <c r="B375" s="103"/>
      <c r="C375" s="97" t="s">
        <v>2688</v>
      </c>
      <c r="D375" s="108" t="s">
        <v>204</v>
      </c>
      <c r="E375" s="98">
        <v>1</v>
      </c>
      <c r="F375" s="30"/>
      <c r="G375" s="115">
        <f t="shared" si="10"/>
        <v>0</v>
      </c>
    </row>
    <row r="376" spans="1:7" x14ac:dyDescent="0.2">
      <c r="A376" s="103" t="s">
        <v>2687</v>
      </c>
      <c r="B376" s="103"/>
      <c r="C376" s="97" t="s">
        <v>2689</v>
      </c>
      <c r="D376" s="108" t="s">
        <v>204</v>
      </c>
      <c r="E376" s="98">
        <v>1</v>
      </c>
      <c r="F376" s="30"/>
      <c r="G376" s="115">
        <f t="shared" si="10"/>
        <v>0</v>
      </c>
    </row>
    <row r="377" spans="1:7" ht="33.75" x14ac:dyDescent="0.2">
      <c r="A377" s="71">
        <v>339</v>
      </c>
      <c r="B377" s="71" t="s">
        <v>1075</v>
      </c>
      <c r="C377" s="82" t="s">
        <v>1076</v>
      </c>
      <c r="D377" s="83" t="s">
        <v>14</v>
      </c>
      <c r="E377" s="84">
        <v>4</v>
      </c>
      <c r="F377" s="27"/>
      <c r="G377" s="129">
        <f t="shared" si="10"/>
        <v>0</v>
      </c>
    </row>
    <row r="378" spans="1:7" ht="33.75" x14ac:dyDescent="0.2">
      <c r="A378" s="71">
        <v>340</v>
      </c>
      <c r="B378" s="71" t="s">
        <v>1083</v>
      </c>
      <c r="C378" s="82" t="s">
        <v>1084</v>
      </c>
      <c r="D378" s="83" t="s">
        <v>14</v>
      </c>
      <c r="E378" s="84">
        <v>3</v>
      </c>
      <c r="F378" s="27"/>
      <c r="G378" s="129">
        <f t="shared" si="10"/>
        <v>0</v>
      </c>
    </row>
    <row r="379" spans="1:7" ht="33.75" x14ac:dyDescent="0.2">
      <c r="A379" s="71">
        <v>341</v>
      </c>
      <c r="B379" s="71" t="s">
        <v>1089</v>
      </c>
      <c r="C379" s="82" t="s">
        <v>1090</v>
      </c>
      <c r="D379" s="83" t="s">
        <v>14</v>
      </c>
      <c r="E379" s="84">
        <v>4</v>
      </c>
      <c r="F379" s="27"/>
      <c r="G379" s="129">
        <f t="shared" si="10"/>
        <v>0</v>
      </c>
    </row>
    <row r="380" spans="1:7" ht="33.75" x14ac:dyDescent="0.2">
      <c r="A380" s="71">
        <v>342</v>
      </c>
      <c r="B380" s="71" t="s">
        <v>1094</v>
      </c>
      <c r="C380" s="82" t="s">
        <v>1095</v>
      </c>
      <c r="D380" s="83" t="s">
        <v>14</v>
      </c>
      <c r="E380" s="84">
        <v>2</v>
      </c>
      <c r="F380" s="27"/>
      <c r="G380" s="129">
        <f t="shared" si="10"/>
        <v>0</v>
      </c>
    </row>
    <row r="381" spans="1:7" ht="33.75" x14ac:dyDescent="0.2">
      <c r="A381" s="71">
        <v>343</v>
      </c>
      <c r="B381" s="71" t="s">
        <v>1094</v>
      </c>
      <c r="C381" s="82" t="s">
        <v>1096</v>
      </c>
      <c r="D381" s="83" t="s">
        <v>14</v>
      </c>
      <c r="E381" s="84">
        <v>1</v>
      </c>
      <c r="F381" s="11"/>
      <c r="G381" s="129">
        <f t="shared" si="10"/>
        <v>0</v>
      </c>
    </row>
    <row r="382" spans="1:7" ht="33.75" x14ac:dyDescent="0.2">
      <c r="A382" s="71">
        <v>344</v>
      </c>
      <c r="B382" s="71" t="s">
        <v>1097</v>
      </c>
      <c r="C382" s="82" t="s">
        <v>1098</v>
      </c>
      <c r="D382" s="83" t="s">
        <v>14</v>
      </c>
      <c r="E382" s="84">
        <v>1</v>
      </c>
      <c r="F382" s="11"/>
      <c r="G382" s="129">
        <f t="shared" si="10"/>
        <v>0</v>
      </c>
    </row>
    <row r="383" spans="1:7" x14ac:dyDescent="0.2">
      <c r="A383" s="71">
        <v>345</v>
      </c>
      <c r="B383" s="71"/>
      <c r="C383" s="202" t="s">
        <v>2533</v>
      </c>
      <c r="D383" s="109" t="s">
        <v>75</v>
      </c>
      <c r="E383" s="107">
        <v>22</v>
      </c>
      <c r="F383" s="15"/>
      <c r="G383" s="130">
        <f t="shared" si="10"/>
        <v>0</v>
      </c>
    </row>
    <row r="384" spans="1:7" x14ac:dyDescent="0.2">
      <c r="A384" s="71">
        <v>346</v>
      </c>
      <c r="B384" s="71"/>
      <c r="C384" s="202" t="s">
        <v>2534</v>
      </c>
      <c r="D384" s="109" t="s">
        <v>75</v>
      </c>
      <c r="E384" s="107">
        <v>11</v>
      </c>
      <c r="F384" s="15"/>
      <c r="G384" s="130">
        <f t="shared" si="10"/>
        <v>0</v>
      </c>
    </row>
    <row r="385" spans="1:7" x14ac:dyDescent="0.2">
      <c r="A385" s="71">
        <v>347</v>
      </c>
      <c r="B385" s="71"/>
      <c r="C385" s="202" t="s">
        <v>2535</v>
      </c>
      <c r="D385" s="109" t="s">
        <v>75</v>
      </c>
      <c r="E385" s="107">
        <v>11</v>
      </c>
      <c r="F385" s="15"/>
      <c r="G385" s="130">
        <f t="shared" si="10"/>
        <v>0</v>
      </c>
    </row>
    <row r="386" spans="1:7" x14ac:dyDescent="0.2">
      <c r="A386" s="71">
        <v>348</v>
      </c>
      <c r="B386" s="71"/>
      <c r="C386" s="202" t="s">
        <v>2536</v>
      </c>
      <c r="D386" s="109" t="s">
        <v>75</v>
      </c>
      <c r="E386" s="107">
        <v>33</v>
      </c>
      <c r="F386" s="15"/>
      <c r="G386" s="130">
        <f t="shared" si="10"/>
        <v>0</v>
      </c>
    </row>
    <row r="387" spans="1:7" x14ac:dyDescent="0.2">
      <c r="A387" s="71">
        <v>349</v>
      </c>
      <c r="B387" s="71"/>
      <c r="C387" s="202" t="s">
        <v>2537</v>
      </c>
      <c r="D387" s="109" t="s">
        <v>75</v>
      </c>
      <c r="E387" s="107">
        <v>11</v>
      </c>
      <c r="F387" s="15"/>
      <c r="G387" s="130">
        <f t="shared" si="10"/>
        <v>0</v>
      </c>
    </row>
    <row r="388" spans="1:7" x14ac:dyDescent="0.2">
      <c r="A388" s="71">
        <v>350</v>
      </c>
      <c r="B388" s="71"/>
      <c r="C388" s="202" t="s">
        <v>2538</v>
      </c>
      <c r="D388" s="109" t="s">
        <v>75</v>
      </c>
      <c r="E388" s="107">
        <v>11</v>
      </c>
      <c r="F388" s="15"/>
      <c r="G388" s="130">
        <f t="shared" si="10"/>
        <v>0</v>
      </c>
    </row>
    <row r="389" spans="1:7" ht="33.75" x14ac:dyDescent="0.2">
      <c r="A389" s="71">
        <v>351</v>
      </c>
      <c r="B389" s="71" t="s">
        <v>956</v>
      </c>
      <c r="C389" s="82" t="s">
        <v>957</v>
      </c>
      <c r="D389" s="83" t="s">
        <v>75</v>
      </c>
      <c r="E389" s="87">
        <v>40</v>
      </c>
      <c r="F389" s="26"/>
      <c r="G389" s="129">
        <f t="shared" si="10"/>
        <v>0</v>
      </c>
    </row>
    <row r="390" spans="1:7" ht="33.75" x14ac:dyDescent="0.2">
      <c r="A390" s="71">
        <v>352</v>
      </c>
      <c r="B390" s="71" t="s">
        <v>1111</v>
      </c>
      <c r="C390" s="82" t="s">
        <v>1112</v>
      </c>
      <c r="D390" s="83" t="s">
        <v>14</v>
      </c>
      <c r="E390" s="84">
        <v>6</v>
      </c>
      <c r="F390" s="26"/>
      <c r="G390" s="129">
        <f>ROUND(E390*F390,2)</f>
        <v>0</v>
      </c>
    </row>
    <row r="391" spans="1:7" ht="33.75" x14ac:dyDescent="0.2">
      <c r="A391" s="71">
        <v>353</v>
      </c>
      <c r="B391" s="71" t="s">
        <v>1117</v>
      </c>
      <c r="C391" s="82" t="s">
        <v>1118</v>
      </c>
      <c r="D391" s="83" t="s">
        <v>14</v>
      </c>
      <c r="E391" s="84">
        <v>6</v>
      </c>
      <c r="F391" s="26"/>
      <c r="G391" s="129">
        <f t="shared" si="10"/>
        <v>0</v>
      </c>
    </row>
    <row r="392" spans="1:7" ht="33.75" x14ac:dyDescent="0.2">
      <c r="A392" s="71">
        <v>354</v>
      </c>
      <c r="B392" s="71" t="s">
        <v>1117</v>
      </c>
      <c r="C392" s="82" t="s">
        <v>1119</v>
      </c>
      <c r="D392" s="83" t="s">
        <v>14</v>
      </c>
      <c r="E392" s="84">
        <v>6</v>
      </c>
      <c r="F392" s="26"/>
      <c r="G392" s="129">
        <f t="shared" si="10"/>
        <v>0</v>
      </c>
    </row>
    <row r="393" spans="1:7" x14ac:dyDescent="0.2">
      <c r="A393" s="71">
        <v>355</v>
      </c>
      <c r="B393" s="71"/>
      <c r="C393" s="202" t="s">
        <v>2367</v>
      </c>
      <c r="D393" s="86" t="s">
        <v>2355</v>
      </c>
      <c r="E393" s="87">
        <v>75</v>
      </c>
      <c r="F393" s="25"/>
      <c r="G393" s="112">
        <f t="shared" si="10"/>
        <v>0</v>
      </c>
    </row>
    <row r="394" spans="1:7" x14ac:dyDescent="0.2">
      <c r="A394" s="71">
        <v>356</v>
      </c>
      <c r="B394" s="71"/>
      <c r="C394" s="202" t="s">
        <v>2368</v>
      </c>
      <c r="D394" s="86" t="s">
        <v>14</v>
      </c>
      <c r="E394" s="87">
        <f>40+4</f>
        <v>44</v>
      </c>
      <c r="F394" s="25"/>
      <c r="G394" s="112">
        <f t="shared" si="10"/>
        <v>0</v>
      </c>
    </row>
    <row r="395" spans="1:7" x14ac:dyDescent="0.2">
      <c r="A395" s="71">
        <v>357</v>
      </c>
      <c r="B395" s="71"/>
      <c r="C395" s="202" t="s">
        <v>2371</v>
      </c>
      <c r="D395" s="86" t="s">
        <v>2355</v>
      </c>
      <c r="E395" s="87">
        <v>25</v>
      </c>
      <c r="F395" s="25"/>
      <c r="G395" s="112">
        <f t="shared" si="10"/>
        <v>0</v>
      </c>
    </row>
    <row r="396" spans="1:7" x14ac:dyDescent="0.2">
      <c r="A396" s="71">
        <v>358</v>
      </c>
      <c r="B396" s="71"/>
      <c r="C396" s="202" t="s">
        <v>2364</v>
      </c>
      <c r="D396" s="86" t="s">
        <v>14</v>
      </c>
      <c r="E396" s="87">
        <f>4+1</f>
        <v>5</v>
      </c>
      <c r="F396" s="25"/>
      <c r="G396" s="112">
        <f t="shared" si="10"/>
        <v>0</v>
      </c>
    </row>
    <row r="397" spans="1:7" x14ac:dyDescent="0.2">
      <c r="A397" s="71">
        <v>359</v>
      </c>
      <c r="B397" s="71"/>
      <c r="C397" s="202" t="s">
        <v>2372</v>
      </c>
      <c r="D397" s="86" t="s">
        <v>14</v>
      </c>
      <c r="E397" s="87">
        <v>4</v>
      </c>
      <c r="F397" s="25"/>
      <c r="G397" s="112">
        <f t="shared" si="10"/>
        <v>0</v>
      </c>
    </row>
    <row r="398" spans="1:7" ht="22.5" x14ac:dyDescent="0.2">
      <c r="A398" s="71">
        <v>360</v>
      </c>
      <c r="B398" s="71" t="s">
        <v>1120</v>
      </c>
      <c r="C398" s="97" t="s">
        <v>2690</v>
      </c>
      <c r="D398" s="83" t="s">
        <v>14</v>
      </c>
      <c r="E398" s="84">
        <v>1</v>
      </c>
      <c r="F398" s="11"/>
      <c r="G398" s="129">
        <f>ROUND(E398*F398,2)</f>
        <v>0</v>
      </c>
    </row>
    <row r="399" spans="1:7" x14ac:dyDescent="0.2">
      <c r="A399" s="72"/>
      <c r="B399" s="72"/>
      <c r="C399" s="72" t="s">
        <v>1156</v>
      </c>
      <c r="D399" s="72"/>
      <c r="E399" s="72"/>
      <c r="F399" s="72"/>
      <c r="G399" s="95">
        <f>SUM(G373:G398)</f>
        <v>0</v>
      </c>
    </row>
    <row r="400" spans="1:7" x14ac:dyDescent="0.2">
      <c r="A400" s="68"/>
      <c r="B400" s="68"/>
      <c r="C400" s="69" t="s">
        <v>2289</v>
      </c>
      <c r="D400" s="70"/>
      <c r="E400" s="68"/>
      <c r="F400" s="68"/>
      <c r="G400" s="68"/>
    </row>
    <row r="401" spans="1:7" ht="33.75" x14ac:dyDescent="0.2">
      <c r="A401" s="71">
        <v>361</v>
      </c>
      <c r="B401" s="71" t="s">
        <v>1157</v>
      </c>
      <c r="C401" s="82" t="s">
        <v>1158</v>
      </c>
      <c r="D401" s="83" t="s">
        <v>14</v>
      </c>
      <c r="E401" s="84">
        <v>41</v>
      </c>
      <c r="F401" s="11"/>
      <c r="G401" s="129">
        <f>ROUND(E401*F401,2)</f>
        <v>0</v>
      </c>
    </row>
    <row r="402" spans="1:7" ht="33.75" x14ac:dyDescent="0.2">
      <c r="A402" s="71">
        <v>362</v>
      </c>
      <c r="B402" s="71" t="s">
        <v>1159</v>
      </c>
      <c r="C402" s="82" t="s">
        <v>1160</v>
      </c>
      <c r="D402" s="83" t="s">
        <v>14</v>
      </c>
      <c r="E402" s="84">
        <v>495</v>
      </c>
      <c r="F402" s="11"/>
      <c r="G402" s="129">
        <f t="shared" ref="G402:G415" si="11">ROUND(E402*F402,2)</f>
        <v>0</v>
      </c>
    </row>
    <row r="403" spans="1:7" ht="33.75" x14ac:dyDescent="0.2">
      <c r="A403" s="71">
        <v>363</v>
      </c>
      <c r="B403" s="71" t="s">
        <v>1161</v>
      </c>
      <c r="C403" s="82" t="s">
        <v>1162</v>
      </c>
      <c r="D403" s="83" t="s">
        <v>14</v>
      </c>
      <c r="E403" s="84">
        <v>413</v>
      </c>
      <c r="F403" s="11"/>
      <c r="G403" s="129">
        <f t="shared" si="11"/>
        <v>0</v>
      </c>
    </row>
    <row r="404" spans="1:7" ht="22.5" x14ac:dyDescent="0.2">
      <c r="A404" s="71">
        <v>364</v>
      </c>
      <c r="B404" s="71" t="s">
        <v>1163</v>
      </c>
      <c r="C404" s="82" t="s">
        <v>1164</v>
      </c>
      <c r="D404" s="83" t="s">
        <v>14</v>
      </c>
      <c r="E404" s="84">
        <v>2</v>
      </c>
      <c r="F404" s="11"/>
      <c r="G404" s="129">
        <f t="shared" si="11"/>
        <v>0</v>
      </c>
    </row>
    <row r="405" spans="1:7" ht="33.75" x14ac:dyDescent="0.2">
      <c r="A405" s="71">
        <v>365</v>
      </c>
      <c r="B405" s="71" t="s">
        <v>1165</v>
      </c>
      <c r="C405" s="82" t="s">
        <v>1166</v>
      </c>
      <c r="D405" s="83" t="s">
        <v>204</v>
      </c>
      <c r="E405" s="84">
        <v>41</v>
      </c>
      <c r="F405" s="11"/>
      <c r="G405" s="129">
        <f t="shared" si="11"/>
        <v>0</v>
      </c>
    </row>
    <row r="406" spans="1:7" ht="33.75" x14ac:dyDescent="0.2">
      <c r="A406" s="71">
        <v>366</v>
      </c>
      <c r="B406" s="71" t="s">
        <v>1167</v>
      </c>
      <c r="C406" s="82" t="s">
        <v>1168</v>
      </c>
      <c r="D406" s="83" t="s">
        <v>14</v>
      </c>
      <c r="E406" s="84">
        <v>35</v>
      </c>
      <c r="F406" s="11"/>
      <c r="G406" s="129">
        <f t="shared" si="11"/>
        <v>0</v>
      </c>
    </row>
    <row r="407" spans="1:7" ht="33.75" x14ac:dyDescent="0.2">
      <c r="A407" s="71">
        <v>367</v>
      </c>
      <c r="B407" s="71" t="s">
        <v>1167</v>
      </c>
      <c r="C407" s="82" t="s">
        <v>1169</v>
      </c>
      <c r="D407" s="83" t="s">
        <v>14</v>
      </c>
      <c r="E407" s="84">
        <v>78</v>
      </c>
      <c r="F407" s="11"/>
      <c r="G407" s="129">
        <f t="shared" si="11"/>
        <v>0</v>
      </c>
    </row>
    <row r="408" spans="1:7" ht="33.75" x14ac:dyDescent="0.2">
      <c r="A408" s="71">
        <v>368</v>
      </c>
      <c r="B408" s="71" t="s">
        <v>1170</v>
      </c>
      <c r="C408" s="82" t="s">
        <v>1171</v>
      </c>
      <c r="D408" s="83" t="s">
        <v>14</v>
      </c>
      <c r="E408" s="84">
        <v>20</v>
      </c>
      <c r="F408" s="11"/>
      <c r="G408" s="129">
        <f t="shared" si="11"/>
        <v>0</v>
      </c>
    </row>
    <row r="409" spans="1:7" ht="33.75" x14ac:dyDescent="0.2">
      <c r="A409" s="71">
        <v>369</v>
      </c>
      <c r="B409" s="71" t="s">
        <v>1172</v>
      </c>
      <c r="C409" s="82" t="s">
        <v>1173</v>
      </c>
      <c r="D409" s="83" t="s">
        <v>14</v>
      </c>
      <c r="E409" s="84">
        <v>93</v>
      </c>
      <c r="F409" s="11"/>
      <c r="G409" s="129">
        <f t="shared" si="11"/>
        <v>0</v>
      </c>
    </row>
    <row r="410" spans="1:7" ht="33.75" x14ac:dyDescent="0.2">
      <c r="A410" s="71">
        <v>370</v>
      </c>
      <c r="B410" s="71" t="s">
        <v>1174</v>
      </c>
      <c r="C410" s="82" t="s">
        <v>1175</v>
      </c>
      <c r="D410" s="83" t="s">
        <v>14</v>
      </c>
      <c r="E410" s="84">
        <v>156</v>
      </c>
      <c r="F410" s="11"/>
      <c r="G410" s="129">
        <f t="shared" si="11"/>
        <v>0</v>
      </c>
    </row>
    <row r="411" spans="1:7" ht="22.5" x14ac:dyDescent="0.2">
      <c r="A411" s="71">
        <v>371</v>
      </c>
      <c r="B411" s="71" t="s">
        <v>1176</v>
      </c>
      <c r="C411" s="82" t="s">
        <v>1177</v>
      </c>
      <c r="D411" s="83" t="s">
        <v>14</v>
      </c>
      <c r="E411" s="84">
        <v>309</v>
      </c>
      <c r="F411" s="11"/>
      <c r="G411" s="129">
        <f>ROUND(E411*F411,2)</f>
        <v>0</v>
      </c>
    </row>
    <row r="412" spans="1:7" ht="22.5" x14ac:dyDescent="0.2">
      <c r="A412" s="71">
        <v>372</v>
      </c>
      <c r="B412" s="71" t="s">
        <v>1178</v>
      </c>
      <c r="C412" s="82" t="s">
        <v>1179</v>
      </c>
      <c r="D412" s="83" t="s">
        <v>14</v>
      </c>
      <c r="E412" s="84">
        <v>104</v>
      </c>
      <c r="F412" s="11"/>
      <c r="G412" s="129">
        <f t="shared" si="11"/>
        <v>0</v>
      </c>
    </row>
    <row r="413" spans="1:7" ht="33.75" x14ac:dyDescent="0.2">
      <c r="A413" s="71">
        <v>373</v>
      </c>
      <c r="B413" s="71" t="s">
        <v>1180</v>
      </c>
      <c r="C413" s="82" t="s">
        <v>1181</v>
      </c>
      <c r="D413" s="83" t="s">
        <v>204</v>
      </c>
      <c r="E413" s="84">
        <v>41</v>
      </c>
      <c r="F413" s="11"/>
      <c r="G413" s="129">
        <f t="shared" si="11"/>
        <v>0</v>
      </c>
    </row>
    <row r="414" spans="1:7" ht="33.75" x14ac:dyDescent="0.2">
      <c r="A414" s="71">
        <v>374</v>
      </c>
      <c r="B414" s="71" t="s">
        <v>999</v>
      </c>
      <c r="C414" s="82" t="s">
        <v>1000</v>
      </c>
      <c r="D414" s="83" t="s">
        <v>204</v>
      </c>
      <c r="E414" s="84">
        <v>34</v>
      </c>
      <c r="F414" s="11"/>
      <c r="G414" s="129">
        <f t="shared" si="11"/>
        <v>0</v>
      </c>
    </row>
    <row r="415" spans="1:7" ht="33.75" x14ac:dyDescent="0.2">
      <c r="A415" s="71">
        <v>375</v>
      </c>
      <c r="B415" s="71" t="s">
        <v>1182</v>
      </c>
      <c r="C415" s="82" t="s">
        <v>1183</v>
      </c>
      <c r="D415" s="83" t="s">
        <v>204</v>
      </c>
      <c r="E415" s="84">
        <v>34</v>
      </c>
      <c r="F415" s="11"/>
      <c r="G415" s="129">
        <f>ROUND(E415*F415,2)</f>
        <v>0</v>
      </c>
    </row>
    <row r="416" spans="1:7" x14ac:dyDescent="0.2">
      <c r="A416" s="72"/>
      <c r="B416" s="72"/>
      <c r="C416" s="72" t="s">
        <v>915</v>
      </c>
      <c r="D416" s="72"/>
      <c r="E416" s="72"/>
      <c r="F416" s="72"/>
      <c r="G416" s="95">
        <f>SUM(G401:G415)</f>
        <v>0</v>
      </c>
    </row>
    <row r="417" spans="1:7" x14ac:dyDescent="0.2">
      <c r="A417" s="184"/>
      <c r="B417" s="184"/>
      <c r="C417" s="185" t="s">
        <v>2540</v>
      </c>
      <c r="D417" s="186"/>
      <c r="E417" s="187"/>
      <c r="F417" s="184"/>
      <c r="G417" s="184"/>
    </row>
    <row r="418" spans="1:7" ht="22.5" x14ac:dyDescent="0.2">
      <c r="A418" s="71">
        <v>376</v>
      </c>
      <c r="B418" s="188"/>
      <c r="C418" s="205" t="s">
        <v>939</v>
      </c>
      <c r="D418" s="206" t="s">
        <v>469</v>
      </c>
      <c r="E418" s="206">
        <v>0.47499999999999998</v>
      </c>
      <c r="F418" s="28"/>
      <c r="G418" s="129">
        <f>ROUND(E418*F418,2)</f>
        <v>0</v>
      </c>
    </row>
    <row r="419" spans="1:7" ht="22.5" x14ac:dyDescent="0.2">
      <c r="A419" s="71">
        <v>377</v>
      </c>
      <c r="B419" s="188"/>
      <c r="C419" s="205" t="s">
        <v>2409</v>
      </c>
      <c r="D419" s="206" t="s">
        <v>66</v>
      </c>
      <c r="E419" s="206">
        <v>475</v>
      </c>
      <c r="F419" s="28"/>
      <c r="G419" s="129">
        <f t="shared" ref="G419:G429" si="12">ROUND(E419*F419,2)</f>
        <v>0</v>
      </c>
    </row>
    <row r="420" spans="1:7" ht="22.5" x14ac:dyDescent="0.2">
      <c r="A420" s="71">
        <v>378</v>
      </c>
      <c r="B420" s="188"/>
      <c r="C420" s="205" t="s">
        <v>2410</v>
      </c>
      <c r="D420" s="206" t="s">
        <v>75</v>
      </c>
      <c r="E420" s="206">
        <v>2730</v>
      </c>
      <c r="F420" s="28"/>
      <c r="G420" s="129">
        <f t="shared" si="12"/>
        <v>0</v>
      </c>
    </row>
    <row r="421" spans="1:7" ht="22.5" x14ac:dyDescent="0.2">
      <c r="A421" s="71">
        <v>379</v>
      </c>
      <c r="B421" s="188"/>
      <c r="C421" s="205" t="s">
        <v>2451</v>
      </c>
      <c r="D421" s="206" t="s">
        <v>75</v>
      </c>
      <c r="E421" s="206">
        <v>1515</v>
      </c>
      <c r="F421" s="28"/>
      <c r="G421" s="129">
        <f t="shared" si="12"/>
        <v>0</v>
      </c>
    </row>
    <row r="422" spans="1:7" ht="22.5" x14ac:dyDescent="0.2">
      <c r="A422" s="71">
        <v>380</v>
      </c>
      <c r="B422" s="188"/>
      <c r="C422" s="205" t="s">
        <v>2452</v>
      </c>
      <c r="D422" s="206" t="s">
        <v>75</v>
      </c>
      <c r="E422" s="206">
        <v>510</v>
      </c>
      <c r="F422" s="28"/>
      <c r="G422" s="129">
        <f t="shared" si="12"/>
        <v>0</v>
      </c>
    </row>
    <row r="423" spans="1:7" x14ac:dyDescent="0.2">
      <c r="A423" s="71">
        <v>381</v>
      </c>
      <c r="B423" s="188"/>
      <c r="C423" s="205" t="s">
        <v>2429</v>
      </c>
      <c r="D423" s="206" t="s">
        <v>204</v>
      </c>
      <c r="E423" s="206">
        <v>1</v>
      </c>
      <c r="F423" s="28"/>
      <c r="G423" s="129">
        <f t="shared" si="12"/>
        <v>0</v>
      </c>
    </row>
    <row r="424" spans="1:7" x14ac:dyDescent="0.2">
      <c r="A424" s="71">
        <v>382</v>
      </c>
      <c r="B424" s="188"/>
      <c r="C424" s="205" t="s">
        <v>2428</v>
      </c>
      <c r="D424" s="206" t="s">
        <v>204</v>
      </c>
      <c r="E424" s="206">
        <v>1</v>
      </c>
      <c r="F424" s="28"/>
      <c r="G424" s="129">
        <f t="shared" si="12"/>
        <v>0</v>
      </c>
    </row>
    <row r="425" spans="1:7" x14ac:dyDescent="0.2">
      <c r="A425" s="71">
        <v>383</v>
      </c>
      <c r="B425" s="188"/>
      <c r="C425" s="205" t="s">
        <v>2423</v>
      </c>
      <c r="D425" s="206" t="s">
        <v>204</v>
      </c>
      <c r="E425" s="206">
        <v>1</v>
      </c>
      <c r="F425" s="28"/>
      <c r="G425" s="129">
        <f t="shared" si="12"/>
        <v>0</v>
      </c>
    </row>
    <row r="426" spans="1:7" x14ac:dyDescent="0.2">
      <c r="A426" s="71">
        <v>384</v>
      </c>
      <c r="B426" s="188"/>
      <c r="C426" s="205" t="s">
        <v>2422</v>
      </c>
      <c r="D426" s="206" t="s">
        <v>204</v>
      </c>
      <c r="E426" s="206">
        <v>4</v>
      </c>
      <c r="F426" s="28"/>
      <c r="G426" s="129">
        <f t="shared" si="12"/>
        <v>0</v>
      </c>
    </row>
    <row r="427" spans="1:7" x14ac:dyDescent="0.2">
      <c r="A427" s="71">
        <v>385</v>
      </c>
      <c r="B427" s="188"/>
      <c r="C427" s="205" t="s">
        <v>2453</v>
      </c>
      <c r="D427" s="206" t="s">
        <v>14</v>
      </c>
      <c r="E427" s="206">
        <v>1</v>
      </c>
      <c r="F427" s="28"/>
      <c r="G427" s="129">
        <f t="shared" si="12"/>
        <v>0</v>
      </c>
    </row>
    <row r="428" spans="1:7" x14ac:dyDescent="0.2">
      <c r="A428" s="71">
        <v>386</v>
      </c>
      <c r="B428" s="188"/>
      <c r="C428" s="205" t="s">
        <v>2454</v>
      </c>
      <c r="D428" s="206" t="s">
        <v>204</v>
      </c>
      <c r="E428" s="206">
        <v>1</v>
      </c>
      <c r="F428" s="28"/>
      <c r="G428" s="129">
        <f t="shared" si="12"/>
        <v>0</v>
      </c>
    </row>
    <row r="429" spans="1:7" x14ac:dyDescent="0.2">
      <c r="A429" s="71">
        <v>387</v>
      </c>
      <c r="B429" s="188"/>
      <c r="C429" s="205" t="s">
        <v>2455</v>
      </c>
      <c r="D429" s="206" t="s">
        <v>2355</v>
      </c>
      <c r="E429" s="206">
        <v>20</v>
      </c>
      <c r="F429" s="28"/>
      <c r="G429" s="129">
        <f>ROUND(E429*F429,2)</f>
        <v>0</v>
      </c>
    </row>
    <row r="430" spans="1:7" x14ac:dyDescent="0.2">
      <c r="A430" s="189"/>
      <c r="B430" s="189"/>
      <c r="C430" s="190" t="s">
        <v>2541</v>
      </c>
      <c r="D430" s="191"/>
      <c r="E430" s="191"/>
      <c r="F430" s="189"/>
      <c r="G430" s="95">
        <f>SUM(G418:G429)</f>
        <v>0</v>
      </c>
    </row>
    <row r="431" spans="1:7" x14ac:dyDescent="0.2">
      <c r="A431" s="72"/>
      <c r="B431" s="72"/>
      <c r="C431" s="114" t="s">
        <v>1184</v>
      </c>
      <c r="D431" s="72"/>
      <c r="E431" s="72"/>
      <c r="F431" s="72"/>
      <c r="G431" s="95">
        <f>SUM(G193+G248+G307+G371+G399+G416+G430)</f>
        <v>0</v>
      </c>
    </row>
    <row r="432" spans="1:7" x14ac:dyDescent="0.2">
      <c r="A432" s="99"/>
      <c r="B432" s="99"/>
      <c r="C432" s="100" t="s">
        <v>2549</v>
      </c>
      <c r="D432" s="101"/>
      <c r="E432" s="99"/>
      <c r="F432" s="99"/>
      <c r="G432" s="99"/>
    </row>
    <row r="433" spans="1:7" x14ac:dyDescent="0.2">
      <c r="A433" s="68"/>
      <c r="B433" s="68"/>
      <c r="C433" s="69" t="s">
        <v>2542</v>
      </c>
      <c r="D433" s="70"/>
      <c r="E433" s="68"/>
      <c r="F433" s="68"/>
      <c r="G433" s="68"/>
    </row>
    <row r="434" spans="1:7" x14ac:dyDescent="0.2">
      <c r="A434" s="68"/>
      <c r="B434" s="68"/>
      <c r="C434" s="69" t="s">
        <v>2543</v>
      </c>
      <c r="D434" s="70"/>
      <c r="E434" s="68"/>
      <c r="F434" s="68"/>
      <c r="G434" s="68"/>
    </row>
    <row r="435" spans="1:7" ht="33.75" x14ac:dyDescent="0.2">
      <c r="A435" s="71">
        <v>388</v>
      </c>
      <c r="B435" s="71" t="s">
        <v>638</v>
      </c>
      <c r="C435" s="82" t="s">
        <v>939</v>
      </c>
      <c r="D435" s="83" t="s">
        <v>469</v>
      </c>
      <c r="E435" s="98">
        <v>2.58</v>
      </c>
      <c r="F435" s="11"/>
      <c r="G435" s="129">
        <f t="shared" ref="G435:G455" si="13">ROUND(E435*F435,2)</f>
        <v>0</v>
      </c>
    </row>
    <row r="436" spans="1:7" ht="33.75" x14ac:dyDescent="0.2">
      <c r="A436" s="71">
        <v>389</v>
      </c>
      <c r="B436" s="71" t="s">
        <v>1185</v>
      </c>
      <c r="C436" s="82" t="s">
        <v>1186</v>
      </c>
      <c r="D436" s="83" t="s">
        <v>75</v>
      </c>
      <c r="E436" s="98">
        <v>2580</v>
      </c>
      <c r="F436" s="11"/>
      <c r="G436" s="129">
        <f t="shared" si="13"/>
        <v>0</v>
      </c>
    </row>
    <row r="437" spans="1:7" ht="33.75" x14ac:dyDescent="0.2">
      <c r="A437" s="71">
        <v>390</v>
      </c>
      <c r="B437" s="71" t="s">
        <v>1005</v>
      </c>
      <c r="C437" s="82" t="s">
        <v>1006</v>
      </c>
      <c r="D437" s="83" t="s">
        <v>75</v>
      </c>
      <c r="E437" s="98">
        <v>2580</v>
      </c>
      <c r="F437" s="11"/>
      <c r="G437" s="129">
        <f t="shared" si="13"/>
        <v>0</v>
      </c>
    </row>
    <row r="438" spans="1:7" ht="33.75" x14ac:dyDescent="0.2">
      <c r="A438" s="71">
        <v>391</v>
      </c>
      <c r="B438" s="71" t="s">
        <v>1187</v>
      </c>
      <c r="C438" s="82" t="s">
        <v>1188</v>
      </c>
      <c r="D438" s="83" t="s">
        <v>75</v>
      </c>
      <c r="E438" s="98">
        <v>2580</v>
      </c>
      <c r="F438" s="11"/>
      <c r="G438" s="129">
        <f t="shared" si="13"/>
        <v>0</v>
      </c>
    </row>
    <row r="439" spans="1:7" ht="22.5" x14ac:dyDescent="0.2">
      <c r="A439" s="71">
        <v>392</v>
      </c>
      <c r="B439" s="71" t="s">
        <v>1189</v>
      </c>
      <c r="C439" s="82" t="s">
        <v>1190</v>
      </c>
      <c r="D439" s="83" t="s">
        <v>14</v>
      </c>
      <c r="E439" s="84">
        <v>63</v>
      </c>
      <c r="F439" s="11"/>
      <c r="G439" s="129">
        <f t="shared" si="13"/>
        <v>0</v>
      </c>
    </row>
    <row r="440" spans="1:7" ht="22.5" x14ac:dyDescent="0.2">
      <c r="A440" s="71">
        <v>393</v>
      </c>
      <c r="B440" s="71" t="s">
        <v>1189</v>
      </c>
      <c r="C440" s="82" t="s">
        <v>1191</v>
      </c>
      <c r="D440" s="83" t="s">
        <v>14</v>
      </c>
      <c r="E440" s="84">
        <v>2</v>
      </c>
      <c r="F440" s="11"/>
      <c r="G440" s="129">
        <f t="shared" si="13"/>
        <v>0</v>
      </c>
    </row>
    <row r="441" spans="1:7" ht="22.5" x14ac:dyDescent="0.2">
      <c r="A441" s="71">
        <v>394</v>
      </c>
      <c r="B441" s="71" t="s">
        <v>1192</v>
      </c>
      <c r="C441" s="82" t="s">
        <v>1193</v>
      </c>
      <c r="D441" s="83" t="s">
        <v>14</v>
      </c>
      <c r="E441" s="84">
        <v>18</v>
      </c>
      <c r="F441" s="11"/>
      <c r="G441" s="129">
        <f t="shared" si="13"/>
        <v>0</v>
      </c>
    </row>
    <row r="442" spans="1:7" ht="33.75" x14ac:dyDescent="0.2">
      <c r="A442" s="71">
        <v>395</v>
      </c>
      <c r="B442" s="71" t="s">
        <v>1016</v>
      </c>
      <c r="C442" s="82" t="s">
        <v>1194</v>
      </c>
      <c r="D442" s="83" t="s">
        <v>14</v>
      </c>
      <c r="E442" s="84">
        <v>3</v>
      </c>
      <c r="F442" s="11"/>
      <c r="G442" s="129">
        <f t="shared" si="13"/>
        <v>0</v>
      </c>
    </row>
    <row r="443" spans="1:7" ht="33.75" x14ac:dyDescent="0.2">
      <c r="A443" s="71">
        <v>396</v>
      </c>
      <c r="B443" s="71" t="s">
        <v>964</v>
      </c>
      <c r="C443" s="82" t="s">
        <v>1195</v>
      </c>
      <c r="D443" s="83" t="s">
        <v>75</v>
      </c>
      <c r="E443" s="84">
        <v>1800</v>
      </c>
      <c r="F443" s="11"/>
      <c r="G443" s="129">
        <f t="shared" si="13"/>
        <v>0</v>
      </c>
    </row>
    <row r="444" spans="1:7" ht="33.75" x14ac:dyDescent="0.2">
      <c r="A444" s="71">
        <v>397</v>
      </c>
      <c r="B444" s="71" t="s">
        <v>964</v>
      </c>
      <c r="C444" s="82" t="s">
        <v>1196</v>
      </c>
      <c r="D444" s="83" t="s">
        <v>75</v>
      </c>
      <c r="E444" s="84">
        <v>4360</v>
      </c>
      <c r="F444" s="11"/>
      <c r="G444" s="129">
        <f t="shared" si="13"/>
        <v>0</v>
      </c>
    </row>
    <row r="445" spans="1:7" ht="22.5" x14ac:dyDescent="0.2">
      <c r="A445" s="71">
        <v>398</v>
      </c>
      <c r="B445" s="71" t="s">
        <v>1011</v>
      </c>
      <c r="C445" s="82" t="s">
        <v>1197</v>
      </c>
      <c r="D445" s="83" t="s">
        <v>75</v>
      </c>
      <c r="E445" s="84">
        <v>15</v>
      </c>
      <c r="F445" s="11"/>
      <c r="G445" s="129">
        <f t="shared" si="13"/>
        <v>0</v>
      </c>
    </row>
    <row r="446" spans="1:7" ht="22.5" x14ac:dyDescent="0.2">
      <c r="A446" s="71">
        <v>399</v>
      </c>
      <c r="B446" s="71" t="s">
        <v>1011</v>
      </c>
      <c r="C446" s="82" t="s">
        <v>1198</v>
      </c>
      <c r="D446" s="83" t="s">
        <v>75</v>
      </c>
      <c r="E446" s="98">
        <v>3370</v>
      </c>
      <c r="F446" s="11"/>
      <c r="G446" s="129">
        <f t="shared" si="13"/>
        <v>0</v>
      </c>
    </row>
    <row r="447" spans="1:7" ht="22.5" x14ac:dyDescent="0.2">
      <c r="A447" s="71">
        <v>400</v>
      </c>
      <c r="B447" s="71" t="s">
        <v>1199</v>
      </c>
      <c r="C447" s="82" t="s">
        <v>1200</v>
      </c>
      <c r="D447" s="83" t="s">
        <v>75</v>
      </c>
      <c r="E447" s="84">
        <v>2120</v>
      </c>
      <c r="F447" s="11"/>
      <c r="G447" s="129">
        <f t="shared" si="13"/>
        <v>0</v>
      </c>
    </row>
    <row r="448" spans="1:7" ht="22.5" x14ac:dyDescent="0.2">
      <c r="A448" s="71">
        <v>401</v>
      </c>
      <c r="B448" s="71" t="s">
        <v>1199</v>
      </c>
      <c r="C448" s="82" t="s">
        <v>1201</v>
      </c>
      <c r="D448" s="83" t="s">
        <v>75</v>
      </c>
      <c r="E448" s="84">
        <v>4000</v>
      </c>
      <c r="F448" s="11"/>
      <c r="G448" s="129">
        <f t="shared" si="13"/>
        <v>0</v>
      </c>
    </row>
    <row r="449" spans="1:7" ht="22.5" x14ac:dyDescent="0.2">
      <c r="A449" s="71">
        <v>402</v>
      </c>
      <c r="B449" s="71" t="s">
        <v>1199</v>
      </c>
      <c r="C449" s="82" t="s">
        <v>1202</v>
      </c>
      <c r="D449" s="83" t="s">
        <v>75</v>
      </c>
      <c r="E449" s="84">
        <v>120</v>
      </c>
      <c r="F449" s="11"/>
      <c r="G449" s="129">
        <f t="shared" si="13"/>
        <v>0</v>
      </c>
    </row>
    <row r="450" spans="1:7" ht="22.5" x14ac:dyDescent="0.2">
      <c r="A450" s="71">
        <v>403</v>
      </c>
      <c r="B450" s="71" t="s">
        <v>1199</v>
      </c>
      <c r="C450" s="82" t="s">
        <v>1203</v>
      </c>
      <c r="D450" s="83" t="s">
        <v>75</v>
      </c>
      <c r="E450" s="84">
        <v>290</v>
      </c>
      <c r="F450" s="11"/>
      <c r="G450" s="129">
        <f t="shared" si="13"/>
        <v>0</v>
      </c>
    </row>
    <row r="451" spans="1:7" ht="22.5" x14ac:dyDescent="0.2">
      <c r="A451" s="71">
        <v>404</v>
      </c>
      <c r="B451" s="71" t="s">
        <v>1199</v>
      </c>
      <c r="C451" s="82" t="s">
        <v>1204</v>
      </c>
      <c r="D451" s="83" t="s">
        <v>75</v>
      </c>
      <c r="E451" s="84">
        <v>290</v>
      </c>
      <c r="F451" s="11"/>
      <c r="G451" s="129">
        <f t="shared" si="13"/>
        <v>0</v>
      </c>
    </row>
    <row r="452" spans="1:7" ht="33.75" x14ac:dyDescent="0.2">
      <c r="A452" s="71">
        <v>405</v>
      </c>
      <c r="B452" s="71" t="s">
        <v>1205</v>
      </c>
      <c r="C452" s="82" t="s">
        <v>1206</v>
      </c>
      <c r="D452" s="83" t="s">
        <v>14</v>
      </c>
      <c r="E452" s="84">
        <v>77</v>
      </c>
      <c r="F452" s="11"/>
      <c r="G452" s="129">
        <f t="shared" si="13"/>
        <v>0</v>
      </c>
    </row>
    <row r="453" spans="1:7" ht="33.75" x14ac:dyDescent="0.2">
      <c r="A453" s="71">
        <v>406</v>
      </c>
      <c r="B453" s="71" t="s">
        <v>1207</v>
      </c>
      <c r="C453" s="82" t="s">
        <v>1208</v>
      </c>
      <c r="D453" s="83" t="s">
        <v>14</v>
      </c>
      <c r="E453" s="84">
        <v>77</v>
      </c>
      <c r="F453" s="11"/>
      <c r="G453" s="129">
        <f t="shared" si="13"/>
        <v>0</v>
      </c>
    </row>
    <row r="454" spans="1:7" ht="33.75" x14ac:dyDescent="0.2">
      <c r="A454" s="71">
        <v>407</v>
      </c>
      <c r="B454" s="71" t="s">
        <v>1209</v>
      </c>
      <c r="C454" s="82" t="s">
        <v>1210</v>
      </c>
      <c r="D454" s="83" t="s">
        <v>14</v>
      </c>
      <c r="E454" s="84">
        <v>8</v>
      </c>
      <c r="F454" s="11"/>
      <c r="G454" s="129">
        <f>ROUND(E454*F454,2)</f>
        <v>0</v>
      </c>
    </row>
    <row r="455" spans="1:7" ht="22.5" x14ac:dyDescent="0.2">
      <c r="A455" s="71">
        <v>408</v>
      </c>
      <c r="B455" s="71"/>
      <c r="C455" s="106" t="s">
        <v>2539</v>
      </c>
      <c r="D455" s="207" t="s">
        <v>204</v>
      </c>
      <c r="E455" s="203">
        <v>18</v>
      </c>
      <c r="F455" s="15"/>
      <c r="G455" s="129">
        <f t="shared" si="13"/>
        <v>0</v>
      </c>
    </row>
    <row r="456" spans="1:7" x14ac:dyDescent="0.2">
      <c r="A456" s="72"/>
      <c r="B456" s="72"/>
      <c r="C456" s="72" t="s">
        <v>1059</v>
      </c>
      <c r="D456" s="72"/>
      <c r="E456" s="72"/>
      <c r="F456" s="72"/>
      <c r="G456" s="95">
        <f>SUM(G435:G455)</f>
        <v>0</v>
      </c>
    </row>
    <row r="457" spans="1:7" x14ac:dyDescent="0.2">
      <c r="A457" s="68"/>
      <c r="B457" s="68"/>
      <c r="C457" s="69" t="s">
        <v>2544</v>
      </c>
      <c r="D457" s="70"/>
      <c r="E457" s="68"/>
      <c r="F457" s="68"/>
      <c r="G457" s="68"/>
    </row>
    <row r="458" spans="1:7" ht="22.5" x14ac:dyDescent="0.2">
      <c r="A458" s="71">
        <v>409</v>
      </c>
      <c r="B458" s="71" t="s">
        <v>1211</v>
      </c>
      <c r="C458" s="82" t="s">
        <v>1212</v>
      </c>
      <c r="D458" s="83" t="s">
        <v>14</v>
      </c>
      <c r="E458" s="84">
        <v>1</v>
      </c>
      <c r="F458" s="11"/>
      <c r="G458" s="129">
        <f t="shared" ref="G458:G498" si="14">ROUND(E458*F458,2)</f>
        <v>0</v>
      </c>
    </row>
    <row r="459" spans="1:7" ht="22.5" x14ac:dyDescent="0.2">
      <c r="A459" s="71">
        <v>410</v>
      </c>
      <c r="B459" s="71" t="s">
        <v>1213</v>
      </c>
      <c r="C459" s="82" t="s">
        <v>1214</v>
      </c>
      <c r="D459" s="83" t="s">
        <v>14</v>
      </c>
      <c r="E459" s="84">
        <v>3</v>
      </c>
      <c r="F459" s="11"/>
      <c r="G459" s="129">
        <f t="shared" si="14"/>
        <v>0</v>
      </c>
    </row>
    <row r="460" spans="1:7" ht="33.75" x14ac:dyDescent="0.2">
      <c r="A460" s="71">
        <v>411</v>
      </c>
      <c r="B460" s="71" t="s">
        <v>1075</v>
      </c>
      <c r="C460" s="82" t="s">
        <v>1076</v>
      </c>
      <c r="D460" s="83" t="s">
        <v>14</v>
      </c>
      <c r="E460" s="84">
        <v>67</v>
      </c>
      <c r="F460" s="11"/>
      <c r="G460" s="129">
        <f t="shared" si="14"/>
        <v>0</v>
      </c>
    </row>
    <row r="461" spans="1:7" ht="22.5" x14ac:dyDescent="0.2">
      <c r="A461" s="71">
        <v>412</v>
      </c>
      <c r="B461" s="71" t="s">
        <v>1215</v>
      </c>
      <c r="C461" s="82" t="s">
        <v>1216</v>
      </c>
      <c r="D461" s="83" t="s">
        <v>14</v>
      </c>
      <c r="E461" s="98">
        <v>30</v>
      </c>
      <c r="F461" s="11"/>
      <c r="G461" s="129">
        <f t="shared" si="14"/>
        <v>0</v>
      </c>
    </row>
    <row r="462" spans="1:7" ht="22.5" x14ac:dyDescent="0.2">
      <c r="A462" s="71">
        <v>413</v>
      </c>
      <c r="B462" s="71" t="s">
        <v>1215</v>
      </c>
      <c r="C462" s="82" t="s">
        <v>1217</v>
      </c>
      <c r="D462" s="83" t="s">
        <v>14</v>
      </c>
      <c r="E462" s="98">
        <v>43</v>
      </c>
      <c r="F462" s="11"/>
      <c r="G462" s="129">
        <f t="shared" si="14"/>
        <v>0</v>
      </c>
    </row>
    <row r="463" spans="1:7" ht="22.5" x14ac:dyDescent="0.2">
      <c r="A463" s="71">
        <v>414</v>
      </c>
      <c r="B463" s="71" t="s">
        <v>1215</v>
      </c>
      <c r="C463" s="82" t="s">
        <v>1218</v>
      </c>
      <c r="D463" s="83" t="s">
        <v>14</v>
      </c>
      <c r="E463" s="84">
        <v>1</v>
      </c>
      <c r="F463" s="11"/>
      <c r="G463" s="129">
        <f t="shared" si="14"/>
        <v>0</v>
      </c>
    </row>
    <row r="464" spans="1:7" ht="22.5" x14ac:dyDescent="0.2">
      <c r="A464" s="71">
        <v>415</v>
      </c>
      <c r="B464" s="71" t="s">
        <v>1219</v>
      </c>
      <c r="C464" s="82" t="s">
        <v>1220</v>
      </c>
      <c r="D464" s="83" t="s">
        <v>14</v>
      </c>
      <c r="E464" s="98">
        <v>136</v>
      </c>
      <c r="F464" s="11"/>
      <c r="G464" s="129">
        <f t="shared" si="14"/>
        <v>0</v>
      </c>
    </row>
    <row r="465" spans="1:9" ht="22.5" x14ac:dyDescent="0.2">
      <c r="A465" s="71">
        <v>416</v>
      </c>
      <c r="B465" s="71" t="s">
        <v>1221</v>
      </c>
      <c r="C465" s="97" t="s">
        <v>2652</v>
      </c>
      <c r="D465" s="83" t="s">
        <v>75</v>
      </c>
      <c r="E465" s="84">
        <v>3600</v>
      </c>
      <c r="F465" s="11"/>
      <c r="G465" s="129">
        <f t="shared" si="14"/>
        <v>0</v>
      </c>
    </row>
    <row r="466" spans="1:9" ht="22.5" x14ac:dyDescent="0.2">
      <c r="A466" s="71">
        <v>417</v>
      </c>
      <c r="B466" s="71" t="s">
        <v>1223</v>
      </c>
      <c r="C466" s="97" t="s">
        <v>2653</v>
      </c>
      <c r="D466" s="83" t="s">
        <v>75</v>
      </c>
      <c r="E466" s="98">
        <v>200</v>
      </c>
      <c r="F466" s="11"/>
      <c r="G466" s="129">
        <f t="shared" si="14"/>
        <v>0</v>
      </c>
    </row>
    <row r="467" spans="1:9" ht="22.5" x14ac:dyDescent="0.2">
      <c r="A467" s="71">
        <v>418</v>
      </c>
      <c r="B467" s="71" t="s">
        <v>1224</v>
      </c>
      <c r="C467" s="82" t="s">
        <v>1225</v>
      </c>
      <c r="D467" s="83" t="s">
        <v>75</v>
      </c>
      <c r="E467" s="84">
        <v>30</v>
      </c>
      <c r="F467" s="11"/>
      <c r="G467" s="129">
        <f t="shared" si="14"/>
        <v>0</v>
      </c>
    </row>
    <row r="468" spans="1:9" ht="22.5" x14ac:dyDescent="0.2">
      <c r="A468" s="71">
        <v>419</v>
      </c>
      <c r="B468" s="71" t="s">
        <v>1226</v>
      </c>
      <c r="C468" s="82" t="s">
        <v>1227</v>
      </c>
      <c r="D468" s="83" t="s">
        <v>14</v>
      </c>
      <c r="E468" s="84">
        <v>67</v>
      </c>
      <c r="F468" s="11"/>
      <c r="G468" s="129">
        <f t="shared" si="14"/>
        <v>0</v>
      </c>
    </row>
    <row r="469" spans="1:9" ht="33.75" x14ac:dyDescent="0.2">
      <c r="A469" s="71">
        <v>420</v>
      </c>
      <c r="B469" s="71" t="s">
        <v>1228</v>
      </c>
      <c r="C469" s="85" t="s">
        <v>2577</v>
      </c>
      <c r="D469" s="83" t="s">
        <v>14</v>
      </c>
      <c r="E469" s="84">
        <v>1</v>
      </c>
      <c r="F469" s="11"/>
      <c r="G469" s="129">
        <f t="shared" si="14"/>
        <v>0</v>
      </c>
    </row>
    <row r="470" spans="1:9" ht="33.75" x14ac:dyDescent="0.2">
      <c r="A470" s="71">
        <v>421</v>
      </c>
      <c r="B470" s="71" t="s">
        <v>1229</v>
      </c>
      <c r="C470" s="88" t="s">
        <v>2571</v>
      </c>
      <c r="D470" s="89" t="s">
        <v>14</v>
      </c>
      <c r="E470" s="90">
        <v>2</v>
      </c>
      <c r="F470" s="13"/>
      <c r="G470" s="129">
        <f t="shared" si="14"/>
        <v>0</v>
      </c>
    </row>
    <row r="471" spans="1:9" x14ac:dyDescent="0.2">
      <c r="A471" s="71">
        <v>422</v>
      </c>
      <c r="B471" s="71"/>
      <c r="C471" s="91" t="s">
        <v>2582</v>
      </c>
      <c r="D471" s="92" t="s">
        <v>14</v>
      </c>
      <c r="E471" s="93">
        <v>1</v>
      </c>
      <c r="F471" s="14"/>
      <c r="G471" s="129">
        <f t="shared" si="14"/>
        <v>0</v>
      </c>
    </row>
    <row r="472" spans="1:9" ht="33.75" x14ac:dyDescent="0.2">
      <c r="A472" s="71">
        <v>423</v>
      </c>
      <c r="B472" s="71" t="s">
        <v>1205</v>
      </c>
      <c r="C472" s="88" t="s">
        <v>1206</v>
      </c>
      <c r="D472" s="89" t="s">
        <v>14</v>
      </c>
      <c r="E472" s="90">
        <v>4</v>
      </c>
      <c r="F472" s="13"/>
      <c r="G472" s="129">
        <f t="shared" si="14"/>
        <v>0</v>
      </c>
    </row>
    <row r="473" spans="1:9" ht="33.75" x14ac:dyDescent="0.2">
      <c r="A473" s="71">
        <v>424</v>
      </c>
      <c r="B473" s="71" t="s">
        <v>1231</v>
      </c>
      <c r="C473" s="88" t="s">
        <v>1232</v>
      </c>
      <c r="D473" s="89" t="s">
        <v>14</v>
      </c>
      <c r="E473" s="90">
        <v>8</v>
      </c>
      <c r="F473" s="13"/>
      <c r="G473" s="129">
        <f t="shared" si="14"/>
        <v>0</v>
      </c>
    </row>
    <row r="474" spans="1:9" ht="33.75" x14ac:dyDescent="0.2">
      <c r="A474" s="71">
        <v>425</v>
      </c>
      <c r="B474" s="71" t="s">
        <v>1207</v>
      </c>
      <c r="C474" s="82" t="s">
        <v>1208</v>
      </c>
      <c r="D474" s="83" t="s">
        <v>14</v>
      </c>
      <c r="E474" s="84">
        <v>4</v>
      </c>
      <c r="F474" s="11"/>
      <c r="G474" s="129">
        <f t="shared" si="14"/>
        <v>0</v>
      </c>
    </row>
    <row r="475" spans="1:9" ht="33.75" x14ac:dyDescent="0.2">
      <c r="A475" s="71">
        <v>426</v>
      </c>
      <c r="B475" s="71" t="s">
        <v>1209</v>
      </c>
      <c r="C475" s="82" t="s">
        <v>1210</v>
      </c>
      <c r="D475" s="83" t="s">
        <v>14</v>
      </c>
      <c r="E475" s="84">
        <v>1</v>
      </c>
      <c r="F475" s="11"/>
      <c r="G475" s="129">
        <f t="shared" si="14"/>
        <v>0</v>
      </c>
    </row>
    <row r="476" spans="1:9" ht="22.5" x14ac:dyDescent="0.2">
      <c r="A476" s="71">
        <v>427</v>
      </c>
      <c r="B476" s="71"/>
      <c r="C476" s="106" t="s">
        <v>2390</v>
      </c>
      <c r="D476" s="207" t="s">
        <v>204</v>
      </c>
      <c r="E476" s="203">
        <v>3</v>
      </c>
      <c r="F476" s="15"/>
      <c r="G476" s="129">
        <f t="shared" si="14"/>
        <v>0</v>
      </c>
      <c r="I476" s="5"/>
    </row>
    <row r="477" spans="1:9" ht="33.75" x14ac:dyDescent="0.2">
      <c r="A477" s="71">
        <v>428</v>
      </c>
      <c r="B477" s="71" t="s">
        <v>1233</v>
      </c>
      <c r="C477" s="85" t="s">
        <v>1234</v>
      </c>
      <c r="D477" s="86" t="s">
        <v>14</v>
      </c>
      <c r="E477" s="87">
        <v>5</v>
      </c>
      <c r="F477" s="12"/>
      <c r="G477" s="129">
        <f t="shared" si="14"/>
        <v>0</v>
      </c>
    </row>
    <row r="478" spans="1:9" ht="33.75" x14ac:dyDescent="0.2">
      <c r="A478" s="71">
        <v>429</v>
      </c>
      <c r="B478" s="71" t="s">
        <v>1235</v>
      </c>
      <c r="C478" s="82" t="s">
        <v>1236</v>
      </c>
      <c r="D478" s="83" t="s">
        <v>14</v>
      </c>
      <c r="E478" s="84">
        <v>9</v>
      </c>
      <c r="F478" s="11"/>
      <c r="G478" s="129">
        <f t="shared" si="14"/>
        <v>0</v>
      </c>
    </row>
    <row r="479" spans="1:9" ht="33.75" x14ac:dyDescent="0.2">
      <c r="A479" s="71">
        <v>430</v>
      </c>
      <c r="B479" s="71" t="s">
        <v>1237</v>
      </c>
      <c r="C479" s="82" t="s">
        <v>1238</v>
      </c>
      <c r="D479" s="83" t="s">
        <v>14</v>
      </c>
      <c r="E479" s="84">
        <v>8</v>
      </c>
      <c r="F479" s="11"/>
      <c r="G479" s="129">
        <f t="shared" si="14"/>
        <v>0</v>
      </c>
    </row>
    <row r="480" spans="1:9" ht="33.75" x14ac:dyDescent="0.2">
      <c r="A480" s="71">
        <v>431</v>
      </c>
      <c r="B480" s="71" t="s">
        <v>1239</v>
      </c>
      <c r="C480" s="82" t="s">
        <v>1240</v>
      </c>
      <c r="D480" s="83" t="s">
        <v>14</v>
      </c>
      <c r="E480" s="84">
        <v>4</v>
      </c>
      <c r="F480" s="11"/>
      <c r="G480" s="129">
        <f t="shared" si="14"/>
        <v>0</v>
      </c>
    </row>
    <row r="481" spans="1:7" ht="33.75" x14ac:dyDescent="0.2">
      <c r="A481" s="71">
        <v>432</v>
      </c>
      <c r="B481" s="71" t="s">
        <v>1241</v>
      </c>
      <c r="C481" s="82" t="s">
        <v>1242</v>
      </c>
      <c r="D481" s="83" t="s">
        <v>14</v>
      </c>
      <c r="E481" s="84">
        <v>9</v>
      </c>
      <c r="F481" s="11"/>
      <c r="G481" s="129">
        <f t="shared" si="14"/>
        <v>0</v>
      </c>
    </row>
    <row r="482" spans="1:7" ht="33.75" x14ac:dyDescent="0.2">
      <c r="A482" s="71">
        <v>433</v>
      </c>
      <c r="B482" s="71" t="s">
        <v>1243</v>
      </c>
      <c r="C482" s="82" t="s">
        <v>1244</v>
      </c>
      <c r="D482" s="83" t="s">
        <v>14</v>
      </c>
      <c r="E482" s="84">
        <v>8</v>
      </c>
      <c r="F482" s="11"/>
      <c r="G482" s="129">
        <f t="shared" si="14"/>
        <v>0</v>
      </c>
    </row>
    <row r="483" spans="1:7" ht="22.5" x14ac:dyDescent="0.2">
      <c r="A483" s="71">
        <v>434</v>
      </c>
      <c r="B483" s="71" t="s">
        <v>1245</v>
      </c>
      <c r="C483" s="82" t="s">
        <v>1246</v>
      </c>
      <c r="D483" s="83" t="s">
        <v>1247</v>
      </c>
      <c r="E483" s="84">
        <v>45</v>
      </c>
      <c r="F483" s="11"/>
      <c r="G483" s="129">
        <f t="shared" si="14"/>
        <v>0</v>
      </c>
    </row>
    <row r="484" spans="1:7" ht="22.5" x14ac:dyDescent="0.2">
      <c r="A484" s="71">
        <v>435</v>
      </c>
      <c r="B484" s="71" t="s">
        <v>1248</v>
      </c>
      <c r="C484" s="82" t="s">
        <v>1249</v>
      </c>
      <c r="D484" s="83" t="s">
        <v>15</v>
      </c>
      <c r="E484" s="84">
        <v>16.600000000000001</v>
      </c>
      <c r="F484" s="11"/>
      <c r="G484" s="129">
        <f t="shared" si="14"/>
        <v>0</v>
      </c>
    </row>
    <row r="485" spans="1:7" x14ac:dyDescent="0.2">
      <c r="A485" s="71">
        <v>436</v>
      </c>
      <c r="B485" s="71"/>
      <c r="C485" s="202" t="s">
        <v>2394</v>
      </c>
      <c r="D485" s="207" t="s">
        <v>204</v>
      </c>
      <c r="E485" s="208">
        <v>4</v>
      </c>
      <c r="F485" s="15"/>
      <c r="G485" s="129">
        <f t="shared" si="14"/>
        <v>0</v>
      </c>
    </row>
    <row r="486" spans="1:7" x14ac:dyDescent="0.2">
      <c r="A486" s="71">
        <v>437</v>
      </c>
      <c r="B486" s="71"/>
      <c r="C486" s="202" t="s">
        <v>2391</v>
      </c>
      <c r="D486" s="207" t="s">
        <v>14</v>
      </c>
      <c r="E486" s="208">
        <v>4</v>
      </c>
      <c r="F486" s="15"/>
      <c r="G486" s="129">
        <f t="shared" si="14"/>
        <v>0</v>
      </c>
    </row>
    <row r="487" spans="1:7" x14ac:dyDescent="0.2">
      <c r="A487" s="71">
        <v>438</v>
      </c>
      <c r="B487" s="71"/>
      <c r="C487" s="202" t="s">
        <v>2392</v>
      </c>
      <c r="D487" s="207" t="s">
        <v>14</v>
      </c>
      <c r="E487" s="208">
        <v>4</v>
      </c>
      <c r="F487" s="15"/>
      <c r="G487" s="129">
        <f t="shared" si="14"/>
        <v>0</v>
      </c>
    </row>
    <row r="488" spans="1:7" x14ac:dyDescent="0.2">
      <c r="A488" s="71">
        <v>439</v>
      </c>
      <c r="B488" s="71"/>
      <c r="C488" s="202" t="s">
        <v>2393</v>
      </c>
      <c r="D488" s="207" t="s">
        <v>75</v>
      </c>
      <c r="E488" s="208">
        <v>60</v>
      </c>
      <c r="F488" s="15"/>
      <c r="G488" s="129">
        <f t="shared" si="14"/>
        <v>0</v>
      </c>
    </row>
    <row r="489" spans="1:7" x14ac:dyDescent="0.2">
      <c r="A489" s="71">
        <v>440</v>
      </c>
      <c r="B489" s="71"/>
      <c r="C489" s="202" t="s">
        <v>2395</v>
      </c>
      <c r="D489" s="207" t="s">
        <v>75</v>
      </c>
      <c r="E489" s="208">
        <v>3.6</v>
      </c>
      <c r="F489" s="15"/>
      <c r="G489" s="129">
        <f t="shared" si="14"/>
        <v>0</v>
      </c>
    </row>
    <row r="490" spans="1:7" x14ac:dyDescent="0.2">
      <c r="A490" s="71">
        <v>441</v>
      </c>
      <c r="B490" s="71"/>
      <c r="C490" s="202" t="s">
        <v>2396</v>
      </c>
      <c r="D490" s="207" t="s">
        <v>75</v>
      </c>
      <c r="E490" s="208">
        <v>4.3</v>
      </c>
      <c r="F490" s="15"/>
      <c r="G490" s="129">
        <f t="shared" si="14"/>
        <v>0</v>
      </c>
    </row>
    <row r="491" spans="1:7" x14ac:dyDescent="0.2">
      <c r="A491" s="71">
        <v>442</v>
      </c>
      <c r="B491" s="71"/>
      <c r="C491" s="202" t="s">
        <v>2397</v>
      </c>
      <c r="D491" s="207" t="s">
        <v>75</v>
      </c>
      <c r="E491" s="208">
        <v>10</v>
      </c>
      <c r="F491" s="15"/>
      <c r="G491" s="129">
        <f t="shared" si="14"/>
        <v>0</v>
      </c>
    </row>
    <row r="492" spans="1:7" x14ac:dyDescent="0.2">
      <c r="A492" s="71">
        <v>443</v>
      </c>
      <c r="B492" s="71"/>
      <c r="C492" s="202" t="s">
        <v>2398</v>
      </c>
      <c r="D492" s="207" t="s">
        <v>75</v>
      </c>
      <c r="E492" s="208">
        <v>7</v>
      </c>
      <c r="F492" s="15"/>
      <c r="G492" s="129">
        <f t="shared" si="14"/>
        <v>0</v>
      </c>
    </row>
    <row r="493" spans="1:7" x14ac:dyDescent="0.2">
      <c r="A493" s="71">
        <v>444</v>
      </c>
      <c r="B493" s="71"/>
      <c r="C493" s="202" t="s">
        <v>2399</v>
      </c>
      <c r="D493" s="207" t="s">
        <v>75</v>
      </c>
      <c r="E493" s="208">
        <v>75</v>
      </c>
      <c r="F493" s="15"/>
      <c r="G493" s="129">
        <f t="shared" si="14"/>
        <v>0</v>
      </c>
    </row>
    <row r="494" spans="1:7" x14ac:dyDescent="0.2">
      <c r="A494" s="71">
        <v>445</v>
      </c>
      <c r="B494" s="71"/>
      <c r="C494" s="202" t="s">
        <v>2400</v>
      </c>
      <c r="D494" s="207" t="s">
        <v>75</v>
      </c>
      <c r="E494" s="208">
        <v>93</v>
      </c>
      <c r="F494" s="15"/>
      <c r="G494" s="129">
        <f>ROUND(E494*F494,2)</f>
        <v>0</v>
      </c>
    </row>
    <row r="495" spans="1:7" x14ac:dyDescent="0.2">
      <c r="A495" s="71">
        <v>446</v>
      </c>
      <c r="B495" s="71"/>
      <c r="C495" s="202" t="s">
        <v>2401</v>
      </c>
      <c r="D495" s="207" t="s">
        <v>75</v>
      </c>
      <c r="E495" s="208">
        <v>40</v>
      </c>
      <c r="F495" s="15"/>
      <c r="G495" s="129">
        <f t="shared" si="14"/>
        <v>0</v>
      </c>
    </row>
    <row r="496" spans="1:7" x14ac:dyDescent="0.2">
      <c r="A496" s="71">
        <v>447</v>
      </c>
      <c r="B496" s="71"/>
      <c r="C496" s="202" t="s">
        <v>2402</v>
      </c>
      <c r="D496" s="207" t="s">
        <v>75</v>
      </c>
      <c r="E496" s="208">
        <v>10</v>
      </c>
      <c r="F496" s="15"/>
      <c r="G496" s="129">
        <f t="shared" si="14"/>
        <v>0</v>
      </c>
    </row>
    <row r="497" spans="1:7" x14ac:dyDescent="0.2">
      <c r="A497" s="71">
        <v>448</v>
      </c>
      <c r="B497" s="71"/>
      <c r="C497" s="202" t="s">
        <v>2403</v>
      </c>
      <c r="D497" s="207" t="s">
        <v>14</v>
      </c>
      <c r="E497" s="208">
        <v>6</v>
      </c>
      <c r="F497" s="15"/>
      <c r="G497" s="129">
        <f t="shared" si="14"/>
        <v>0</v>
      </c>
    </row>
    <row r="498" spans="1:7" x14ac:dyDescent="0.2">
      <c r="A498" s="71">
        <v>449</v>
      </c>
      <c r="B498" s="71"/>
      <c r="C498" s="202" t="s">
        <v>2404</v>
      </c>
      <c r="D498" s="207" t="s">
        <v>14</v>
      </c>
      <c r="E498" s="208">
        <v>4</v>
      </c>
      <c r="F498" s="15"/>
      <c r="G498" s="129">
        <f t="shared" si="14"/>
        <v>0</v>
      </c>
    </row>
    <row r="499" spans="1:7" x14ac:dyDescent="0.2">
      <c r="A499" s="72"/>
      <c r="B499" s="72"/>
      <c r="C499" s="72" t="s">
        <v>1122</v>
      </c>
      <c r="D499" s="72"/>
      <c r="E499" s="72"/>
      <c r="F499" s="72"/>
      <c r="G499" s="95">
        <f>SUM(G458:G498)</f>
        <v>0</v>
      </c>
    </row>
    <row r="500" spans="1:7" x14ac:dyDescent="0.2">
      <c r="A500" s="68"/>
      <c r="B500" s="68"/>
      <c r="C500" s="69" t="s">
        <v>2545</v>
      </c>
      <c r="D500" s="70"/>
      <c r="E500" s="68"/>
      <c r="F500" s="68"/>
      <c r="G500" s="68"/>
    </row>
    <row r="501" spans="1:7" ht="22.5" x14ac:dyDescent="0.2">
      <c r="A501" s="71">
        <v>450</v>
      </c>
      <c r="B501" s="71" t="s">
        <v>1211</v>
      </c>
      <c r="C501" s="82" t="s">
        <v>1250</v>
      </c>
      <c r="D501" s="83" t="s">
        <v>14</v>
      </c>
      <c r="E501" s="84">
        <v>1</v>
      </c>
      <c r="F501" s="11"/>
      <c r="G501" s="129">
        <f t="shared" ref="G501:G524" si="15">ROUND(E501*F501,2)</f>
        <v>0</v>
      </c>
    </row>
    <row r="502" spans="1:7" ht="33.75" x14ac:dyDescent="0.2">
      <c r="A502" s="71">
        <v>451</v>
      </c>
      <c r="B502" s="71" t="s">
        <v>1075</v>
      </c>
      <c r="C502" s="82" t="s">
        <v>1076</v>
      </c>
      <c r="D502" s="83" t="s">
        <v>14</v>
      </c>
      <c r="E502" s="84">
        <v>38</v>
      </c>
      <c r="F502" s="11"/>
      <c r="G502" s="129">
        <f t="shared" si="15"/>
        <v>0</v>
      </c>
    </row>
    <row r="503" spans="1:7" ht="22.5" x14ac:dyDescent="0.2">
      <c r="A503" s="71">
        <v>452</v>
      </c>
      <c r="B503" s="71" t="s">
        <v>1215</v>
      </c>
      <c r="C503" s="82" t="s">
        <v>1216</v>
      </c>
      <c r="D503" s="83" t="s">
        <v>14</v>
      </c>
      <c r="E503" s="84">
        <v>37</v>
      </c>
      <c r="F503" s="11"/>
      <c r="G503" s="129">
        <f t="shared" si="15"/>
        <v>0</v>
      </c>
    </row>
    <row r="504" spans="1:7" ht="22.5" x14ac:dyDescent="0.2">
      <c r="A504" s="71">
        <v>453</v>
      </c>
      <c r="B504" s="71" t="s">
        <v>1215</v>
      </c>
      <c r="C504" s="82" t="s">
        <v>1218</v>
      </c>
      <c r="D504" s="83" t="s">
        <v>14</v>
      </c>
      <c r="E504" s="84">
        <v>1</v>
      </c>
      <c r="F504" s="11"/>
      <c r="G504" s="129">
        <f t="shared" si="15"/>
        <v>0</v>
      </c>
    </row>
    <row r="505" spans="1:7" ht="22.5" x14ac:dyDescent="0.2">
      <c r="A505" s="71">
        <v>454</v>
      </c>
      <c r="B505" s="71" t="s">
        <v>1219</v>
      </c>
      <c r="C505" s="82" t="s">
        <v>1220</v>
      </c>
      <c r="D505" s="83" t="s">
        <v>14</v>
      </c>
      <c r="E505" s="84">
        <v>38</v>
      </c>
      <c r="F505" s="11"/>
      <c r="G505" s="129">
        <f t="shared" si="15"/>
        <v>0</v>
      </c>
    </row>
    <row r="506" spans="1:7" ht="22.5" x14ac:dyDescent="0.2">
      <c r="A506" s="71">
        <v>455</v>
      </c>
      <c r="B506" s="71" t="s">
        <v>1221</v>
      </c>
      <c r="C506" s="82" t="s">
        <v>1222</v>
      </c>
      <c r="D506" s="83" t="s">
        <v>75</v>
      </c>
      <c r="E506" s="84">
        <v>1500</v>
      </c>
      <c r="F506" s="11"/>
      <c r="G506" s="129">
        <f t="shared" si="15"/>
        <v>0</v>
      </c>
    </row>
    <row r="507" spans="1:7" ht="22.5" x14ac:dyDescent="0.2">
      <c r="A507" s="71">
        <v>456</v>
      </c>
      <c r="B507" s="71" t="s">
        <v>1226</v>
      </c>
      <c r="C507" s="82" t="s">
        <v>1227</v>
      </c>
      <c r="D507" s="83" t="s">
        <v>14</v>
      </c>
      <c r="E507" s="84">
        <v>38</v>
      </c>
      <c r="F507" s="11"/>
      <c r="G507" s="129">
        <f t="shared" si="15"/>
        <v>0</v>
      </c>
    </row>
    <row r="508" spans="1:7" ht="33.75" x14ac:dyDescent="0.2">
      <c r="A508" s="71">
        <v>457</v>
      </c>
      <c r="B508" s="71" t="s">
        <v>1229</v>
      </c>
      <c r="C508" s="82" t="s">
        <v>1230</v>
      </c>
      <c r="D508" s="83" t="s">
        <v>14</v>
      </c>
      <c r="E508" s="84">
        <v>1</v>
      </c>
      <c r="F508" s="11"/>
      <c r="G508" s="129">
        <f t="shared" si="15"/>
        <v>0</v>
      </c>
    </row>
    <row r="509" spans="1:7" ht="33.75" x14ac:dyDescent="0.2">
      <c r="A509" s="71">
        <v>458</v>
      </c>
      <c r="B509" s="71" t="s">
        <v>1205</v>
      </c>
      <c r="C509" s="82" t="s">
        <v>1206</v>
      </c>
      <c r="D509" s="83" t="s">
        <v>14</v>
      </c>
      <c r="E509" s="84">
        <v>4</v>
      </c>
      <c r="F509" s="11"/>
      <c r="G509" s="129">
        <f t="shared" si="15"/>
        <v>0</v>
      </c>
    </row>
    <row r="510" spans="1:7" ht="33.75" x14ac:dyDescent="0.2">
      <c r="A510" s="71">
        <v>459</v>
      </c>
      <c r="B510" s="71" t="s">
        <v>1231</v>
      </c>
      <c r="C510" s="82" t="s">
        <v>1232</v>
      </c>
      <c r="D510" s="83" t="s">
        <v>14</v>
      </c>
      <c r="E510" s="84">
        <v>4</v>
      </c>
      <c r="F510" s="11"/>
      <c r="G510" s="129">
        <f t="shared" si="15"/>
        <v>0</v>
      </c>
    </row>
    <row r="511" spans="1:7" ht="33.75" x14ac:dyDescent="0.2">
      <c r="A511" s="71">
        <v>460</v>
      </c>
      <c r="B511" s="71" t="s">
        <v>1207</v>
      </c>
      <c r="C511" s="82" t="s">
        <v>1208</v>
      </c>
      <c r="D511" s="83" t="s">
        <v>14</v>
      </c>
      <c r="E511" s="84">
        <v>4</v>
      </c>
      <c r="F511" s="11"/>
      <c r="G511" s="129">
        <f t="shared" si="15"/>
        <v>0</v>
      </c>
    </row>
    <row r="512" spans="1:7" ht="33.75" x14ac:dyDescent="0.2">
      <c r="A512" s="71">
        <v>461</v>
      </c>
      <c r="B512" s="71" t="s">
        <v>1233</v>
      </c>
      <c r="C512" s="82" t="s">
        <v>1234</v>
      </c>
      <c r="D512" s="83" t="s">
        <v>14</v>
      </c>
      <c r="E512" s="84">
        <v>3</v>
      </c>
      <c r="F512" s="11"/>
      <c r="G512" s="129">
        <f t="shared" si="15"/>
        <v>0</v>
      </c>
    </row>
    <row r="513" spans="1:7" ht="33.75" x14ac:dyDescent="0.2">
      <c r="A513" s="71">
        <v>462</v>
      </c>
      <c r="B513" s="71" t="s">
        <v>1235</v>
      </c>
      <c r="C513" s="82" t="s">
        <v>1236</v>
      </c>
      <c r="D513" s="83" t="s">
        <v>14</v>
      </c>
      <c r="E513" s="84">
        <v>3</v>
      </c>
      <c r="F513" s="11"/>
      <c r="G513" s="129">
        <f t="shared" si="15"/>
        <v>0</v>
      </c>
    </row>
    <row r="514" spans="1:7" ht="33.75" x14ac:dyDescent="0.2">
      <c r="A514" s="71">
        <v>463</v>
      </c>
      <c r="B514" s="71" t="s">
        <v>1251</v>
      </c>
      <c r="C514" s="82" t="s">
        <v>1252</v>
      </c>
      <c r="D514" s="83" t="s">
        <v>14</v>
      </c>
      <c r="E514" s="84">
        <v>3</v>
      </c>
      <c r="F514" s="11"/>
      <c r="G514" s="129">
        <f t="shared" si="15"/>
        <v>0</v>
      </c>
    </row>
    <row r="515" spans="1:7" ht="33.75" x14ac:dyDescent="0.2">
      <c r="A515" s="71">
        <v>464</v>
      </c>
      <c r="B515" s="71" t="s">
        <v>1243</v>
      </c>
      <c r="C515" s="82" t="s">
        <v>1244</v>
      </c>
      <c r="D515" s="83" t="s">
        <v>14</v>
      </c>
      <c r="E515" s="84">
        <v>3</v>
      </c>
      <c r="F515" s="11"/>
      <c r="G515" s="129">
        <f t="shared" si="15"/>
        <v>0</v>
      </c>
    </row>
    <row r="516" spans="1:7" ht="33.75" x14ac:dyDescent="0.2">
      <c r="A516" s="71">
        <v>465</v>
      </c>
      <c r="B516" s="71" t="s">
        <v>1253</v>
      </c>
      <c r="C516" s="82" t="s">
        <v>1254</v>
      </c>
      <c r="D516" s="83" t="s">
        <v>14</v>
      </c>
      <c r="E516" s="84">
        <v>1</v>
      </c>
      <c r="F516" s="11"/>
      <c r="G516" s="129">
        <f t="shared" si="15"/>
        <v>0</v>
      </c>
    </row>
    <row r="517" spans="1:7" ht="33.75" x14ac:dyDescent="0.2">
      <c r="A517" s="71">
        <v>466</v>
      </c>
      <c r="B517" s="71" t="s">
        <v>1255</v>
      </c>
      <c r="C517" s="82" t="s">
        <v>1256</v>
      </c>
      <c r="D517" s="83" t="s">
        <v>14</v>
      </c>
      <c r="E517" s="84">
        <v>1</v>
      </c>
      <c r="F517" s="11"/>
      <c r="G517" s="129">
        <f t="shared" si="15"/>
        <v>0</v>
      </c>
    </row>
    <row r="518" spans="1:7" ht="22.5" x14ac:dyDescent="0.2">
      <c r="A518" s="71">
        <v>467</v>
      </c>
      <c r="B518" s="71" t="s">
        <v>1245</v>
      </c>
      <c r="C518" s="82" t="s">
        <v>1246</v>
      </c>
      <c r="D518" s="83" t="s">
        <v>1247</v>
      </c>
      <c r="E518" s="84">
        <v>17</v>
      </c>
      <c r="F518" s="11"/>
      <c r="G518" s="129">
        <f t="shared" si="15"/>
        <v>0</v>
      </c>
    </row>
    <row r="519" spans="1:7" x14ac:dyDescent="0.2">
      <c r="A519" s="71">
        <v>468</v>
      </c>
      <c r="B519" s="71"/>
      <c r="C519" s="202" t="s">
        <v>2405</v>
      </c>
      <c r="D519" s="207" t="s">
        <v>75</v>
      </c>
      <c r="E519" s="203">
        <v>10</v>
      </c>
      <c r="F519" s="15"/>
      <c r="G519" s="129">
        <f t="shared" si="15"/>
        <v>0</v>
      </c>
    </row>
    <row r="520" spans="1:7" x14ac:dyDescent="0.2">
      <c r="A520" s="71">
        <v>469</v>
      </c>
      <c r="B520" s="71"/>
      <c r="C520" s="202" t="s">
        <v>2406</v>
      </c>
      <c r="D520" s="207" t="s">
        <v>75</v>
      </c>
      <c r="E520" s="203">
        <v>200</v>
      </c>
      <c r="F520" s="15"/>
      <c r="G520" s="129">
        <f t="shared" si="15"/>
        <v>0</v>
      </c>
    </row>
    <row r="521" spans="1:7" x14ac:dyDescent="0.2">
      <c r="A521" s="71">
        <v>470</v>
      </c>
      <c r="B521" s="71"/>
      <c r="C521" s="202" t="s">
        <v>2400</v>
      </c>
      <c r="D521" s="207" t="s">
        <v>75</v>
      </c>
      <c r="E521" s="203">
        <v>30</v>
      </c>
      <c r="F521" s="15"/>
      <c r="G521" s="129">
        <f t="shared" si="15"/>
        <v>0</v>
      </c>
    </row>
    <row r="522" spans="1:7" x14ac:dyDescent="0.2">
      <c r="A522" s="71">
        <v>471</v>
      </c>
      <c r="B522" s="71"/>
      <c r="C522" s="202" t="s">
        <v>2407</v>
      </c>
      <c r="D522" s="207" t="s">
        <v>75</v>
      </c>
      <c r="E522" s="203">
        <v>250</v>
      </c>
      <c r="F522" s="15"/>
      <c r="G522" s="129">
        <f t="shared" si="15"/>
        <v>0</v>
      </c>
    </row>
    <row r="523" spans="1:7" x14ac:dyDescent="0.2">
      <c r="A523" s="71">
        <v>472</v>
      </c>
      <c r="B523" s="71"/>
      <c r="C523" s="202" t="s">
        <v>2403</v>
      </c>
      <c r="D523" s="207" t="s">
        <v>14</v>
      </c>
      <c r="E523" s="203">
        <v>5</v>
      </c>
      <c r="F523" s="15"/>
      <c r="G523" s="129">
        <f>ROUND(E523*F523,2)</f>
        <v>0</v>
      </c>
    </row>
    <row r="524" spans="1:7" x14ac:dyDescent="0.2">
      <c r="A524" s="71">
        <v>473</v>
      </c>
      <c r="B524" s="71"/>
      <c r="C524" s="202" t="s">
        <v>2404</v>
      </c>
      <c r="D524" s="207" t="s">
        <v>14</v>
      </c>
      <c r="E524" s="203">
        <v>4</v>
      </c>
      <c r="F524" s="15"/>
      <c r="G524" s="129">
        <f t="shared" si="15"/>
        <v>0</v>
      </c>
    </row>
    <row r="525" spans="1:7" x14ac:dyDescent="0.2">
      <c r="A525" s="72"/>
      <c r="B525" s="72"/>
      <c r="C525" s="72" t="s">
        <v>1146</v>
      </c>
      <c r="D525" s="72"/>
      <c r="E525" s="72"/>
      <c r="F525" s="72"/>
      <c r="G525" s="95">
        <f>SUM(G501:G524)</f>
        <v>0</v>
      </c>
    </row>
    <row r="526" spans="1:7" x14ac:dyDescent="0.2">
      <c r="A526" s="68"/>
      <c r="B526" s="68"/>
      <c r="C526" s="69" t="s">
        <v>2546</v>
      </c>
      <c r="D526" s="70"/>
      <c r="E526" s="68"/>
      <c r="F526" s="68"/>
      <c r="G526" s="68"/>
    </row>
    <row r="527" spans="1:7" ht="22.5" x14ac:dyDescent="0.2">
      <c r="A527" s="71">
        <v>474</v>
      </c>
      <c r="B527" s="71" t="s">
        <v>1211</v>
      </c>
      <c r="C527" s="82" t="s">
        <v>1257</v>
      </c>
      <c r="D527" s="83" t="s">
        <v>14</v>
      </c>
      <c r="E527" s="84">
        <v>1</v>
      </c>
      <c r="F527" s="11"/>
      <c r="G527" s="129">
        <f>ROUND(E527*F527,2)</f>
        <v>0</v>
      </c>
    </row>
    <row r="528" spans="1:7" ht="33.75" x14ac:dyDescent="0.2">
      <c r="A528" s="71">
        <v>475</v>
      </c>
      <c r="B528" s="71" t="s">
        <v>1075</v>
      </c>
      <c r="C528" s="82" t="s">
        <v>1076</v>
      </c>
      <c r="D528" s="83" t="s">
        <v>14</v>
      </c>
      <c r="E528" s="84">
        <v>36</v>
      </c>
      <c r="F528" s="11"/>
      <c r="G528" s="129">
        <f t="shared" ref="G528:G546" si="16">ROUND(E528*F528,2)</f>
        <v>0</v>
      </c>
    </row>
    <row r="529" spans="1:7" ht="22.5" x14ac:dyDescent="0.2">
      <c r="A529" s="71">
        <v>476</v>
      </c>
      <c r="B529" s="71" t="s">
        <v>1215</v>
      </c>
      <c r="C529" s="82" t="s">
        <v>1216</v>
      </c>
      <c r="D529" s="83" t="s">
        <v>14</v>
      </c>
      <c r="E529" s="84">
        <v>36</v>
      </c>
      <c r="F529" s="11"/>
      <c r="G529" s="129">
        <f t="shared" si="16"/>
        <v>0</v>
      </c>
    </row>
    <row r="530" spans="1:7" ht="22.5" x14ac:dyDescent="0.2">
      <c r="A530" s="71">
        <v>477</v>
      </c>
      <c r="B530" s="71" t="s">
        <v>1219</v>
      </c>
      <c r="C530" s="82" t="s">
        <v>1220</v>
      </c>
      <c r="D530" s="83" t="s">
        <v>14</v>
      </c>
      <c r="E530" s="84">
        <v>36</v>
      </c>
      <c r="F530" s="11"/>
      <c r="G530" s="129">
        <f t="shared" si="16"/>
        <v>0</v>
      </c>
    </row>
    <row r="531" spans="1:7" ht="22.5" x14ac:dyDescent="0.2">
      <c r="A531" s="71">
        <v>478</v>
      </c>
      <c r="B531" s="71" t="s">
        <v>1221</v>
      </c>
      <c r="C531" s="82" t="s">
        <v>1222</v>
      </c>
      <c r="D531" s="83" t="s">
        <v>75</v>
      </c>
      <c r="E531" s="84">
        <v>1000</v>
      </c>
      <c r="F531" s="11"/>
      <c r="G531" s="129">
        <f t="shared" si="16"/>
        <v>0</v>
      </c>
    </row>
    <row r="532" spans="1:7" ht="22.5" x14ac:dyDescent="0.2">
      <c r="A532" s="71">
        <v>479</v>
      </c>
      <c r="B532" s="71" t="s">
        <v>1226</v>
      </c>
      <c r="C532" s="82" t="s">
        <v>1227</v>
      </c>
      <c r="D532" s="83" t="s">
        <v>14</v>
      </c>
      <c r="E532" s="84">
        <v>36</v>
      </c>
      <c r="F532" s="11"/>
      <c r="G532" s="129">
        <f t="shared" si="16"/>
        <v>0</v>
      </c>
    </row>
    <row r="533" spans="1:7" ht="33.75" x14ac:dyDescent="0.2">
      <c r="A533" s="71">
        <v>480</v>
      </c>
      <c r="B533" s="71" t="s">
        <v>1229</v>
      </c>
      <c r="C533" s="82" t="s">
        <v>1230</v>
      </c>
      <c r="D533" s="83" t="s">
        <v>14</v>
      </c>
      <c r="E533" s="84">
        <v>1</v>
      </c>
      <c r="F533" s="11"/>
      <c r="G533" s="129">
        <f t="shared" si="16"/>
        <v>0</v>
      </c>
    </row>
    <row r="534" spans="1:7" ht="33.75" x14ac:dyDescent="0.2">
      <c r="A534" s="71">
        <v>481</v>
      </c>
      <c r="B534" s="71" t="s">
        <v>1205</v>
      </c>
      <c r="C534" s="82" t="s">
        <v>1206</v>
      </c>
      <c r="D534" s="83" t="s">
        <v>14</v>
      </c>
      <c r="E534" s="84">
        <v>18</v>
      </c>
      <c r="F534" s="11"/>
      <c r="G534" s="129">
        <f t="shared" si="16"/>
        <v>0</v>
      </c>
    </row>
    <row r="535" spans="1:7" ht="33.75" x14ac:dyDescent="0.2">
      <c r="A535" s="71">
        <v>482</v>
      </c>
      <c r="B535" s="71" t="s">
        <v>1207</v>
      </c>
      <c r="C535" s="82" t="s">
        <v>1208</v>
      </c>
      <c r="D535" s="83" t="s">
        <v>14</v>
      </c>
      <c r="E535" s="84">
        <v>18</v>
      </c>
      <c r="F535" s="11"/>
      <c r="G535" s="129">
        <f t="shared" si="16"/>
        <v>0</v>
      </c>
    </row>
    <row r="536" spans="1:7" ht="33.75" x14ac:dyDescent="0.2">
      <c r="A536" s="71">
        <v>483</v>
      </c>
      <c r="B536" s="71" t="s">
        <v>1209</v>
      </c>
      <c r="C536" s="82" t="s">
        <v>1210</v>
      </c>
      <c r="D536" s="83" t="s">
        <v>14</v>
      </c>
      <c r="E536" s="84">
        <v>1</v>
      </c>
      <c r="F536" s="11"/>
      <c r="G536" s="129">
        <f t="shared" si="16"/>
        <v>0</v>
      </c>
    </row>
    <row r="537" spans="1:7" ht="33.75" x14ac:dyDescent="0.2">
      <c r="A537" s="71">
        <v>484</v>
      </c>
      <c r="B537" s="71" t="s">
        <v>1233</v>
      </c>
      <c r="C537" s="82" t="s">
        <v>1234</v>
      </c>
      <c r="D537" s="83" t="s">
        <v>14</v>
      </c>
      <c r="E537" s="84">
        <v>3</v>
      </c>
      <c r="F537" s="11"/>
      <c r="G537" s="129">
        <f t="shared" si="16"/>
        <v>0</v>
      </c>
    </row>
    <row r="538" spans="1:7" ht="33.75" x14ac:dyDescent="0.2">
      <c r="A538" s="71">
        <v>485</v>
      </c>
      <c r="B538" s="71" t="s">
        <v>1235</v>
      </c>
      <c r="C538" s="82" t="s">
        <v>1236</v>
      </c>
      <c r="D538" s="83" t="s">
        <v>14</v>
      </c>
      <c r="E538" s="84">
        <v>3</v>
      </c>
      <c r="F538" s="11"/>
      <c r="G538" s="129">
        <f t="shared" si="16"/>
        <v>0</v>
      </c>
    </row>
    <row r="539" spans="1:7" ht="33.75" x14ac:dyDescent="0.2">
      <c r="A539" s="71">
        <v>486</v>
      </c>
      <c r="B539" s="71" t="s">
        <v>1251</v>
      </c>
      <c r="C539" s="82" t="s">
        <v>1252</v>
      </c>
      <c r="D539" s="83" t="s">
        <v>14</v>
      </c>
      <c r="E539" s="84">
        <v>3</v>
      </c>
      <c r="F539" s="11"/>
      <c r="G539" s="129">
        <f t="shared" si="16"/>
        <v>0</v>
      </c>
    </row>
    <row r="540" spans="1:7" ht="33.75" x14ac:dyDescent="0.2">
      <c r="A540" s="71">
        <v>487</v>
      </c>
      <c r="B540" s="71" t="s">
        <v>1243</v>
      </c>
      <c r="C540" s="82" t="s">
        <v>1244</v>
      </c>
      <c r="D540" s="83" t="s">
        <v>14</v>
      </c>
      <c r="E540" s="84">
        <v>3</v>
      </c>
      <c r="F540" s="11"/>
      <c r="G540" s="129">
        <f t="shared" si="16"/>
        <v>0</v>
      </c>
    </row>
    <row r="541" spans="1:7" ht="22.5" x14ac:dyDescent="0.2">
      <c r="A541" s="71">
        <v>488</v>
      </c>
      <c r="B541" s="71" t="s">
        <v>1245</v>
      </c>
      <c r="C541" s="82" t="s">
        <v>1246</v>
      </c>
      <c r="D541" s="83" t="s">
        <v>1247</v>
      </c>
      <c r="E541" s="84">
        <v>13</v>
      </c>
      <c r="F541" s="11"/>
      <c r="G541" s="129">
        <f t="shared" si="16"/>
        <v>0</v>
      </c>
    </row>
    <row r="542" spans="1:7" x14ac:dyDescent="0.2">
      <c r="A542" s="71">
        <v>489</v>
      </c>
      <c r="B542" s="71"/>
      <c r="C542" s="202" t="s">
        <v>2408</v>
      </c>
      <c r="D542" s="207" t="s">
        <v>75</v>
      </c>
      <c r="E542" s="203">
        <v>10</v>
      </c>
      <c r="F542" s="15"/>
      <c r="G542" s="129">
        <f>ROUND(E542*F542,2)</f>
        <v>0</v>
      </c>
    </row>
    <row r="543" spans="1:7" x14ac:dyDescent="0.2">
      <c r="A543" s="71">
        <v>490</v>
      </c>
      <c r="B543" s="71"/>
      <c r="C543" s="202" t="s">
        <v>2399</v>
      </c>
      <c r="D543" s="207" t="s">
        <v>75</v>
      </c>
      <c r="E543" s="203">
        <v>5</v>
      </c>
      <c r="F543" s="15"/>
      <c r="G543" s="129">
        <f t="shared" si="16"/>
        <v>0</v>
      </c>
    </row>
    <row r="544" spans="1:7" x14ac:dyDescent="0.2">
      <c r="A544" s="71">
        <v>491</v>
      </c>
      <c r="B544" s="71"/>
      <c r="C544" s="202" t="s">
        <v>2400</v>
      </c>
      <c r="D544" s="207" t="s">
        <v>75</v>
      </c>
      <c r="E544" s="203">
        <v>40</v>
      </c>
      <c r="F544" s="15"/>
      <c r="G544" s="129">
        <f t="shared" si="16"/>
        <v>0</v>
      </c>
    </row>
    <row r="545" spans="1:7" x14ac:dyDescent="0.2">
      <c r="A545" s="71">
        <v>492</v>
      </c>
      <c r="B545" s="71"/>
      <c r="C545" s="202" t="s">
        <v>2401</v>
      </c>
      <c r="D545" s="207" t="s">
        <v>75</v>
      </c>
      <c r="E545" s="203">
        <v>40</v>
      </c>
      <c r="F545" s="15"/>
      <c r="G545" s="129">
        <f t="shared" si="16"/>
        <v>0</v>
      </c>
    </row>
    <row r="546" spans="1:7" x14ac:dyDescent="0.2">
      <c r="A546" s="71">
        <v>493</v>
      </c>
      <c r="B546" s="71"/>
      <c r="C546" s="202" t="s">
        <v>2403</v>
      </c>
      <c r="D546" s="207" t="s">
        <v>14</v>
      </c>
      <c r="E546" s="203">
        <v>3</v>
      </c>
      <c r="F546" s="15"/>
      <c r="G546" s="129">
        <f t="shared" si="16"/>
        <v>0</v>
      </c>
    </row>
    <row r="547" spans="1:7" x14ac:dyDescent="0.2">
      <c r="A547" s="72"/>
      <c r="B547" s="72"/>
      <c r="C547" s="72" t="s">
        <v>1153</v>
      </c>
      <c r="D547" s="72"/>
      <c r="E547" s="72"/>
      <c r="F547" s="72"/>
      <c r="G547" s="95">
        <f>SUM(G527:G546)</f>
        <v>0</v>
      </c>
    </row>
    <row r="548" spans="1:7" x14ac:dyDescent="0.2">
      <c r="A548" s="68"/>
      <c r="B548" s="68"/>
      <c r="C548" s="69" t="s">
        <v>2547</v>
      </c>
      <c r="D548" s="70"/>
      <c r="E548" s="68"/>
      <c r="F548" s="68"/>
      <c r="G548" s="68"/>
    </row>
    <row r="549" spans="1:7" ht="22.5" x14ac:dyDescent="0.2">
      <c r="A549" s="71">
        <v>494</v>
      </c>
      <c r="B549" s="71" t="s">
        <v>1211</v>
      </c>
      <c r="C549" s="82" t="s">
        <v>1258</v>
      </c>
      <c r="D549" s="83" t="s">
        <v>14</v>
      </c>
      <c r="E549" s="84">
        <v>1</v>
      </c>
      <c r="F549" s="11"/>
      <c r="G549" s="129">
        <f t="shared" ref="G549:G551" si="17">ROUND(E549*F549,2)</f>
        <v>0</v>
      </c>
    </row>
    <row r="550" spans="1:7" ht="33.75" x14ac:dyDescent="0.2">
      <c r="A550" s="71">
        <v>495</v>
      </c>
      <c r="B550" s="71" t="s">
        <v>1229</v>
      </c>
      <c r="C550" s="82" t="s">
        <v>1230</v>
      </c>
      <c r="D550" s="83" t="s">
        <v>14</v>
      </c>
      <c r="E550" s="84">
        <v>1</v>
      </c>
      <c r="F550" s="11"/>
      <c r="G550" s="129">
        <f t="shared" si="17"/>
        <v>0</v>
      </c>
    </row>
    <row r="551" spans="1:7" x14ac:dyDescent="0.2">
      <c r="A551" s="71">
        <v>496</v>
      </c>
      <c r="B551" s="71"/>
      <c r="C551" s="202" t="s">
        <v>2403</v>
      </c>
      <c r="D551" s="207" t="s">
        <v>14</v>
      </c>
      <c r="E551" s="203">
        <v>2</v>
      </c>
      <c r="F551" s="12"/>
      <c r="G551" s="129">
        <f>ROUND(E551*F551,2)</f>
        <v>0</v>
      </c>
    </row>
    <row r="552" spans="1:7" x14ac:dyDescent="0.2">
      <c r="A552" s="72"/>
      <c r="B552" s="72"/>
      <c r="C552" s="72" t="s">
        <v>1156</v>
      </c>
      <c r="D552" s="72"/>
      <c r="E552" s="72"/>
      <c r="F552" s="72"/>
      <c r="G552" s="95">
        <f>SUM(G549:G551)</f>
        <v>0</v>
      </c>
    </row>
    <row r="553" spans="1:7" x14ac:dyDescent="0.2">
      <c r="A553" s="68"/>
      <c r="B553" s="68"/>
      <c r="C553" s="69" t="s">
        <v>2548</v>
      </c>
      <c r="D553" s="70"/>
      <c r="E553" s="68"/>
      <c r="F553" s="68"/>
      <c r="G553" s="68"/>
    </row>
    <row r="554" spans="1:7" ht="22.5" x14ac:dyDescent="0.2">
      <c r="A554" s="71">
        <v>497</v>
      </c>
      <c r="B554" s="71" t="s">
        <v>1259</v>
      </c>
      <c r="C554" s="82" t="s">
        <v>1260</v>
      </c>
      <c r="D554" s="83" t="s">
        <v>14</v>
      </c>
      <c r="E554" s="84">
        <v>65</v>
      </c>
      <c r="F554" s="11"/>
      <c r="G554" s="129">
        <f t="shared" ref="G554:G567" si="18">ROUND(E554*F554,2)</f>
        <v>0</v>
      </c>
    </row>
    <row r="555" spans="1:7" ht="22.5" x14ac:dyDescent="0.2">
      <c r="A555" s="71">
        <v>498</v>
      </c>
      <c r="B555" s="71" t="s">
        <v>1261</v>
      </c>
      <c r="C555" s="82" t="s">
        <v>1262</v>
      </c>
      <c r="D555" s="83" t="s">
        <v>204</v>
      </c>
      <c r="E555" s="84">
        <v>65</v>
      </c>
      <c r="F555" s="11"/>
      <c r="G555" s="129">
        <f t="shared" si="18"/>
        <v>0</v>
      </c>
    </row>
    <row r="556" spans="1:7" ht="22.5" x14ac:dyDescent="0.2">
      <c r="A556" s="71">
        <v>499</v>
      </c>
      <c r="B556" s="71" t="s">
        <v>1263</v>
      </c>
      <c r="C556" s="82" t="s">
        <v>1264</v>
      </c>
      <c r="D556" s="83" t="s">
        <v>204</v>
      </c>
      <c r="E556" s="84">
        <v>5</v>
      </c>
      <c r="F556" s="11"/>
      <c r="G556" s="129">
        <f t="shared" si="18"/>
        <v>0</v>
      </c>
    </row>
    <row r="557" spans="1:7" ht="22.5" x14ac:dyDescent="0.2">
      <c r="A557" s="71">
        <v>500</v>
      </c>
      <c r="B557" s="71" t="s">
        <v>1265</v>
      </c>
      <c r="C557" s="82" t="s">
        <v>1266</v>
      </c>
      <c r="D557" s="83" t="s">
        <v>204</v>
      </c>
      <c r="E557" s="84">
        <v>5</v>
      </c>
      <c r="F557" s="11"/>
      <c r="G557" s="129">
        <f t="shared" si="18"/>
        <v>0</v>
      </c>
    </row>
    <row r="558" spans="1:7" ht="22.5" x14ac:dyDescent="0.2">
      <c r="A558" s="71">
        <v>501</v>
      </c>
      <c r="B558" s="71" t="s">
        <v>1267</v>
      </c>
      <c r="C558" s="82" t="s">
        <v>1268</v>
      </c>
      <c r="D558" s="83" t="s">
        <v>204</v>
      </c>
      <c r="E558" s="84">
        <v>11</v>
      </c>
      <c r="F558" s="11"/>
      <c r="G558" s="129">
        <f t="shared" si="18"/>
        <v>0</v>
      </c>
    </row>
    <row r="559" spans="1:7" ht="22.5" x14ac:dyDescent="0.2">
      <c r="A559" s="71">
        <v>502</v>
      </c>
      <c r="B559" s="71" t="s">
        <v>1269</v>
      </c>
      <c r="C559" s="82" t="s">
        <v>1270</v>
      </c>
      <c r="D559" s="83" t="s">
        <v>204</v>
      </c>
      <c r="E559" s="84">
        <v>11</v>
      </c>
      <c r="F559" s="11"/>
      <c r="G559" s="129">
        <f t="shared" si="18"/>
        <v>0</v>
      </c>
    </row>
    <row r="560" spans="1:7" ht="22.5" x14ac:dyDescent="0.2">
      <c r="A560" s="71">
        <v>503</v>
      </c>
      <c r="B560" s="71" t="s">
        <v>1271</v>
      </c>
      <c r="C560" s="82" t="s">
        <v>1272</v>
      </c>
      <c r="D560" s="83" t="s">
        <v>204</v>
      </c>
      <c r="E560" s="84">
        <v>58</v>
      </c>
      <c r="F560" s="11"/>
      <c r="G560" s="129">
        <f t="shared" si="18"/>
        <v>0</v>
      </c>
    </row>
    <row r="561" spans="1:7" ht="22.5" x14ac:dyDescent="0.2">
      <c r="A561" s="71">
        <v>504</v>
      </c>
      <c r="B561" s="71" t="s">
        <v>1273</v>
      </c>
      <c r="C561" s="82" t="s">
        <v>1274</v>
      </c>
      <c r="D561" s="83" t="s">
        <v>14</v>
      </c>
      <c r="E561" s="84">
        <v>141</v>
      </c>
      <c r="F561" s="11"/>
      <c r="G561" s="129">
        <f t="shared" si="18"/>
        <v>0</v>
      </c>
    </row>
    <row r="562" spans="1:7" ht="33.75" x14ac:dyDescent="0.2">
      <c r="A562" s="71">
        <v>505</v>
      </c>
      <c r="B562" s="71" t="s">
        <v>1275</v>
      </c>
      <c r="C562" s="82" t="s">
        <v>1276</v>
      </c>
      <c r="D562" s="83" t="s">
        <v>14</v>
      </c>
      <c r="E562" s="84">
        <v>61</v>
      </c>
      <c r="F562" s="11"/>
      <c r="G562" s="129">
        <f t="shared" si="18"/>
        <v>0</v>
      </c>
    </row>
    <row r="563" spans="1:7" ht="33.75" x14ac:dyDescent="0.2">
      <c r="A563" s="71">
        <v>506</v>
      </c>
      <c r="B563" s="71" t="s">
        <v>1277</v>
      </c>
      <c r="C563" s="82" t="s">
        <v>1278</v>
      </c>
      <c r="D563" s="83" t="s">
        <v>1279</v>
      </c>
      <c r="E563" s="84">
        <v>115</v>
      </c>
      <c r="F563" s="11"/>
      <c r="G563" s="129">
        <f t="shared" si="18"/>
        <v>0</v>
      </c>
    </row>
    <row r="564" spans="1:7" ht="33.75" x14ac:dyDescent="0.2">
      <c r="A564" s="71">
        <v>507</v>
      </c>
      <c r="B564" s="71" t="s">
        <v>1280</v>
      </c>
      <c r="C564" s="82" t="s">
        <v>1281</v>
      </c>
      <c r="D564" s="83" t="s">
        <v>1279</v>
      </c>
      <c r="E564" s="84">
        <v>115</v>
      </c>
      <c r="F564" s="11"/>
      <c r="G564" s="129">
        <f t="shared" si="18"/>
        <v>0</v>
      </c>
    </row>
    <row r="565" spans="1:7" ht="33.75" x14ac:dyDescent="0.2">
      <c r="A565" s="71">
        <v>508</v>
      </c>
      <c r="B565" s="71" t="s">
        <v>1282</v>
      </c>
      <c r="C565" s="82" t="s">
        <v>1283</v>
      </c>
      <c r="D565" s="83" t="s">
        <v>14</v>
      </c>
      <c r="E565" s="84">
        <v>11</v>
      </c>
      <c r="F565" s="11"/>
      <c r="G565" s="129">
        <f t="shared" si="18"/>
        <v>0</v>
      </c>
    </row>
    <row r="566" spans="1:7" ht="33.75" x14ac:dyDescent="0.2">
      <c r="A566" s="71">
        <v>509</v>
      </c>
      <c r="B566" s="71" t="s">
        <v>1284</v>
      </c>
      <c r="C566" s="82" t="s">
        <v>1285</v>
      </c>
      <c r="D566" s="83" t="s">
        <v>14</v>
      </c>
      <c r="E566" s="84">
        <v>15</v>
      </c>
      <c r="F566" s="11"/>
      <c r="G566" s="129">
        <f t="shared" si="18"/>
        <v>0</v>
      </c>
    </row>
    <row r="567" spans="1:7" ht="33.75" x14ac:dyDescent="0.2">
      <c r="A567" s="71">
        <v>510</v>
      </c>
      <c r="B567" s="71" t="s">
        <v>1286</v>
      </c>
      <c r="C567" s="82" t="s">
        <v>1287</v>
      </c>
      <c r="D567" s="83" t="s">
        <v>14</v>
      </c>
      <c r="E567" s="84">
        <v>29</v>
      </c>
      <c r="F567" s="11"/>
      <c r="G567" s="129">
        <f>ROUND(E567*F567,2)</f>
        <v>0</v>
      </c>
    </row>
    <row r="568" spans="1:7" x14ac:dyDescent="0.2">
      <c r="A568" s="72"/>
      <c r="B568" s="72"/>
      <c r="C568" s="72" t="s">
        <v>915</v>
      </c>
      <c r="D568" s="72"/>
      <c r="E568" s="72"/>
      <c r="F568" s="72"/>
      <c r="G568" s="95">
        <f>SUM(G554:G567)</f>
        <v>0</v>
      </c>
    </row>
    <row r="569" spans="1:7" x14ac:dyDescent="0.2">
      <c r="A569" s="72"/>
      <c r="B569" s="72"/>
      <c r="C569" s="192" t="s">
        <v>1288</v>
      </c>
      <c r="D569" s="72"/>
      <c r="E569" s="72"/>
      <c r="F569" s="72"/>
      <c r="G569" s="95">
        <f>SUM(G456+G499+G525+G547+G552+G568)</f>
        <v>0</v>
      </c>
    </row>
    <row r="570" spans="1:7" x14ac:dyDescent="0.2">
      <c r="A570" s="68"/>
      <c r="B570" s="68"/>
      <c r="C570" s="69" t="s">
        <v>2565</v>
      </c>
      <c r="D570" s="70"/>
      <c r="E570" s="68"/>
      <c r="F570" s="68"/>
      <c r="G570" s="68"/>
    </row>
    <row r="571" spans="1:7" x14ac:dyDescent="0.2">
      <c r="A571" s="68"/>
      <c r="B571" s="68"/>
      <c r="C571" s="69" t="s">
        <v>2566</v>
      </c>
      <c r="D571" s="70"/>
      <c r="E571" s="68"/>
      <c r="F571" s="68"/>
      <c r="G571" s="68"/>
    </row>
    <row r="572" spans="1:7" ht="33.75" x14ac:dyDescent="0.2">
      <c r="A572" s="71">
        <v>511</v>
      </c>
      <c r="B572" s="71" t="s">
        <v>638</v>
      </c>
      <c r="C572" s="82" t="s">
        <v>939</v>
      </c>
      <c r="D572" s="83" t="s">
        <v>469</v>
      </c>
      <c r="E572" s="84">
        <v>0.52</v>
      </c>
      <c r="F572" s="11"/>
      <c r="G572" s="129">
        <f>ROUND(E572*F572,2)</f>
        <v>0</v>
      </c>
    </row>
    <row r="573" spans="1:7" ht="33.75" x14ac:dyDescent="0.2">
      <c r="A573" s="71">
        <v>512</v>
      </c>
      <c r="B573" s="71" t="s">
        <v>1185</v>
      </c>
      <c r="C573" s="82" t="s">
        <v>1186</v>
      </c>
      <c r="D573" s="83" t="s">
        <v>75</v>
      </c>
      <c r="E573" s="84">
        <v>518</v>
      </c>
      <c r="F573" s="11"/>
      <c r="G573" s="129">
        <f t="shared" ref="G573:G575" si="19">ROUND(E573*F573,2)</f>
        <v>0</v>
      </c>
    </row>
    <row r="574" spans="1:7" ht="33.75" x14ac:dyDescent="0.2">
      <c r="A574" s="71">
        <v>513</v>
      </c>
      <c r="B574" s="71" t="s">
        <v>1005</v>
      </c>
      <c r="C574" s="82" t="s">
        <v>1006</v>
      </c>
      <c r="D574" s="83" t="s">
        <v>75</v>
      </c>
      <c r="E574" s="84">
        <v>518</v>
      </c>
      <c r="F574" s="11"/>
      <c r="G574" s="129">
        <f t="shared" si="19"/>
        <v>0</v>
      </c>
    </row>
    <row r="575" spans="1:7" ht="33.75" x14ac:dyDescent="0.2">
      <c r="A575" s="71">
        <v>514</v>
      </c>
      <c r="B575" s="71" t="s">
        <v>1187</v>
      </c>
      <c r="C575" s="82" t="s">
        <v>1188</v>
      </c>
      <c r="D575" s="83" t="s">
        <v>75</v>
      </c>
      <c r="E575" s="84">
        <v>518</v>
      </c>
      <c r="F575" s="11"/>
      <c r="G575" s="129">
        <f t="shared" si="19"/>
        <v>0</v>
      </c>
    </row>
    <row r="576" spans="1:7" x14ac:dyDescent="0.2">
      <c r="A576" s="72"/>
      <c r="B576" s="72"/>
      <c r="C576" s="72" t="s">
        <v>649</v>
      </c>
      <c r="D576" s="72"/>
      <c r="E576" s="72"/>
      <c r="F576" s="72"/>
      <c r="G576" s="95">
        <f>SUM(G572:G575)</f>
        <v>0</v>
      </c>
    </row>
    <row r="577" spans="1:7" x14ac:dyDescent="0.2">
      <c r="A577" s="68"/>
      <c r="B577" s="68"/>
      <c r="C577" s="69" t="s">
        <v>2567</v>
      </c>
      <c r="D577" s="70"/>
      <c r="E577" s="68"/>
      <c r="F577" s="68"/>
      <c r="G577" s="68"/>
    </row>
    <row r="578" spans="1:7" ht="22.5" x14ac:dyDescent="0.2">
      <c r="A578" s="71">
        <v>515</v>
      </c>
      <c r="B578" s="71" t="s">
        <v>2048</v>
      </c>
      <c r="C578" s="82" t="s">
        <v>2049</v>
      </c>
      <c r="D578" s="83" t="s">
        <v>75</v>
      </c>
      <c r="E578" s="84">
        <v>250</v>
      </c>
      <c r="F578" s="11"/>
      <c r="G578" s="129">
        <f t="shared" ref="G578:G580" si="20">ROUND(E578*F578,2)</f>
        <v>0</v>
      </c>
    </row>
    <row r="579" spans="1:7" ht="33.75" x14ac:dyDescent="0.2">
      <c r="A579" s="71">
        <v>516</v>
      </c>
      <c r="B579" s="71" t="s">
        <v>2050</v>
      </c>
      <c r="C579" s="82" t="s">
        <v>2051</v>
      </c>
      <c r="D579" s="83" t="s">
        <v>75</v>
      </c>
      <c r="E579" s="84">
        <v>2400</v>
      </c>
      <c r="F579" s="11"/>
      <c r="G579" s="129">
        <f t="shared" si="20"/>
        <v>0</v>
      </c>
    </row>
    <row r="580" spans="1:7" ht="22.5" x14ac:dyDescent="0.2">
      <c r="A580" s="71">
        <v>517</v>
      </c>
      <c r="B580" s="71" t="s">
        <v>1189</v>
      </c>
      <c r="C580" s="82" t="s">
        <v>1289</v>
      </c>
      <c r="D580" s="83" t="s">
        <v>14</v>
      </c>
      <c r="E580" s="84">
        <v>4</v>
      </c>
      <c r="F580" s="11"/>
      <c r="G580" s="129">
        <f t="shared" si="20"/>
        <v>0</v>
      </c>
    </row>
    <row r="581" spans="1:7" x14ac:dyDescent="0.2">
      <c r="A581" s="72"/>
      <c r="B581" s="72"/>
      <c r="C581" s="72" t="s">
        <v>2052</v>
      </c>
      <c r="D581" s="72"/>
      <c r="E581" s="72"/>
      <c r="F581" s="72"/>
      <c r="G581" s="95">
        <f>SUM(G578:G580)</f>
        <v>0</v>
      </c>
    </row>
    <row r="582" spans="1:7" x14ac:dyDescent="0.2">
      <c r="A582" s="68"/>
      <c r="B582" s="68"/>
      <c r="C582" s="69" t="s">
        <v>2568</v>
      </c>
      <c r="D582" s="70"/>
      <c r="E582" s="68"/>
      <c r="F582" s="68"/>
      <c r="G582" s="68"/>
    </row>
    <row r="583" spans="1:7" ht="22.5" x14ac:dyDescent="0.2">
      <c r="A583" s="71">
        <v>518</v>
      </c>
      <c r="B583" s="71" t="s">
        <v>1199</v>
      </c>
      <c r="C583" s="82" t="s">
        <v>2053</v>
      </c>
      <c r="D583" s="83" t="s">
        <v>75</v>
      </c>
      <c r="E583" s="84">
        <v>2400</v>
      </c>
      <c r="F583" s="11"/>
      <c r="G583" s="129">
        <f t="shared" ref="G583:G587" si="21">ROUND(E583*F583,2)</f>
        <v>0</v>
      </c>
    </row>
    <row r="584" spans="1:7" ht="22.5" x14ac:dyDescent="0.2">
      <c r="A584" s="71">
        <v>519</v>
      </c>
      <c r="B584" s="71" t="s">
        <v>2054</v>
      </c>
      <c r="C584" s="82" t="s">
        <v>2055</v>
      </c>
      <c r="D584" s="83" t="s">
        <v>75</v>
      </c>
      <c r="E584" s="84">
        <v>2400</v>
      </c>
      <c r="F584" s="11"/>
      <c r="G584" s="129">
        <f t="shared" si="21"/>
        <v>0</v>
      </c>
    </row>
    <row r="585" spans="1:7" ht="22.5" x14ac:dyDescent="0.2">
      <c r="A585" s="71">
        <v>520</v>
      </c>
      <c r="B585" s="71" t="s">
        <v>1295</v>
      </c>
      <c r="C585" s="82" t="s">
        <v>1296</v>
      </c>
      <c r="D585" s="83" t="s">
        <v>14</v>
      </c>
      <c r="E585" s="84">
        <v>72</v>
      </c>
      <c r="F585" s="11"/>
      <c r="G585" s="129">
        <f t="shared" si="21"/>
        <v>0</v>
      </c>
    </row>
    <row r="586" spans="1:7" ht="22.5" x14ac:dyDescent="0.2">
      <c r="A586" s="71">
        <v>521</v>
      </c>
      <c r="B586" s="71" t="s">
        <v>1199</v>
      </c>
      <c r="C586" s="82" t="s">
        <v>1292</v>
      </c>
      <c r="D586" s="83" t="s">
        <v>75</v>
      </c>
      <c r="E586" s="84">
        <v>518</v>
      </c>
      <c r="F586" s="11"/>
      <c r="G586" s="129">
        <f t="shared" si="21"/>
        <v>0</v>
      </c>
    </row>
    <row r="587" spans="1:7" ht="22.5" x14ac:dyDescent="0.2">
      <c r="A587" s="71">
        <v>522</v>
      </c>
      <c r="B587" s="71" t="s">
        <v>2056</v>
      </c>
      <c r="C587" s="82" t="s">
        <v>2057</v>
      </c>
      <c r="D587" s="83" t="s">
        <v>75</v>
      </c>
      <c r="E587" s="84">
        <v>520</v>
      </c>
      <c r="F587" s="11"/>
      <c r="G587" s="129">
        <f t="shared" si="21"/>
        <v>0</v>
      </c>
    </row>
    <row r="588" spans="1:7" x14ac:dyDescent="0.2">
      <c r="A588" s="72"/>
      <c r="B588" s="72"/>
      <c r="C588" s="72" t="s">
        <v>2058</v>
      </c>
      <c r="D588" s="72"/>
      <c r="E588" s="72"/>
      <c r="F588" s="72"/>
      <c r="G588" s="95">
        <f>SUM(G583:G587)</f>
        <v>0</v>
      </c>
    </row>
    <row r="589" spans="1:7" x14ac:dyDescent="0.2">
      <c r="A589" s="68"/>
      <c r="B589" s="68"/>
      <c r="C589" s="69" t="s">
        <v>2569</v>
      </c>
      <c r="D589" s="70"/>
      <c r="E589" s="68"/>
      <c r="F589" s="68"/>
      <c r="G589" s="68"/>
    </row>
    <row r="590" spans="1:7" ht="22.5" x14ac:dyDescent="0.2">
      <c r="A590" s="71">
        <v>523</v>
      </c>
      <c r="B590" s="71" t="s">
        <v>1259</v>
      </c>
      <c r="C590" s="82" t="s">
        <v>1260</v>
      </c>
      <c r="D590" s="83" t="s">
        <v>14</v>
      </c>
      <c r="E590" s="84">
        <v>4</v>
      </c>
      <c r="F590" s="11"/>
      <c r="G590" s="129">
        <f t="shared" ref="G590:G597" si="22">ROUND(E590*F590,2)</f>
        <v>0</v>
      </c>
    </row>
    <row r="591" spans="1:7" ht="22.5" x14ac:dyDescent="0.2">
      <c r="A591" s="71">
        <v>524</v>
      </c>
      <c r="B591" s="71" t="s">
        <v>1261</v>
      </c>
      <c r="C591" s="82" t="s">
        <v>1262</v>
      </c>
      <c r="D591" s="83" t="s">
        <v>204</v>
      </c>
      <c r="E591" s="84">
        <v>4</v>
      </c>
      <c r="F591" s="11"/>
      <c r="G591" s="129">
        <f t="shared" si="22"/>
        <v>0</v>
      </c>
    </row>
    <row r="592" spans="1:7" ht="22.5" x14ac:dyDescent="0.2">
      <c r="A592" s="71">
        <v>525</v>
      </c>
      <c r="B592" s="71" t="s">
        <v>1269</v>
      </c>
      <c r="C592" s="82" t="s">
        <v>1270</v>
      </c>
      <c r="D592" s="83" t="s">
        <v>204</v>
      </c>
      <c r="E592" s="84">
        <v>1</v>
      </c>
      <c r="F592" s="11"/>
      <c r="G592" s="129">
        <f t="shared" si="22"/>
        <v>0</v>
      </c>
    </row>
    <row r="593" spans="1:7" ht="22.5" x14ac:dyDescent="0.2">
      <c r="A593" s="71">
        <v>526</v>
      </c>
      <c r="B593" s="71" t="s">
        <v>2059</v>
      </c>
      <c r="C593" s="82" t="s">
        <v>2060</v>
      </c>
      <c r="D593" s="83" t="s">
        <v>14</v>
      </c>
      <c r="E593" s="84">
        <v>35</v>
      </c>
      <c r="F593" s="11"/>
      <c r="G593" s="129">
        <f t="shared" si="22"/>
        <v>0</v>
      </c>
    </row>
    <row r="594" spans="1:7" ht="22.5" x14ac:dyDescent="0.2">
      <c r="A594" s="71">
        <v>527</v>
      </c>
      <c r="B594" s="71" t="s">
        <v>1267</v>
      </c>
      <c r="C594" s="82" t="s">
        <v>1268</v>
      </c>
      <c r="D594" s="83" t="s">
        <v>204</v>
      </c>
      <c r="E594" s="84">
        <v>1</v>
      </c>
      <c r="F594" s="11"/>
      <c r="G594" s="129">
        <f t="shared" si="22"/>
        <v>0</v>
      </c>
    </row>
    <row r="595" spans="1:7" ht="22.5" x14ac:dyDescent="0.2">
      <c r="A595" s="71">
        <v>528</v>
      </c>
      <c r="B595" s="71" t="s">
        <v>2061</v>
      </c>
      <c r="C595" s="82" t="s">
        <v>2062</v>
      </c>
      <c r="D595" s="83" t="s">
        <v>14</v>
      </c>
      <c r="E595" s="84">
        <v>35</v>
      </c>
      <c r="F595" s="11"/>
      <c r="G595" s="129">
        <f t="shared" si="22"/>
        <v>0</v>
      </c>
    </row>
    <row r="596" spans="1:7" ht="22.5" x14ac:dyDescent="0.2">
      <c r="A596" s="71">
        <v>529</v>
      </c>
      <c r="B596" s="71" t="s">
        <v>1297</v>
      </c>
      <c r="C596" s="82" t="s">
        <v>1298</v>
      </c>
      <c r="D596" s="83" t="s">
        <v>204</v>
      </c>
      <c r="E596" s="84">
        <v>2</v>
      </c>
      <c r="F596" s="11"/>
      <c r="G596" s="129">
        <f t="shared" si="22"/>
        <v>0</v>
      </c>
    </row>
    <row r="597" spans="1:7" ht="22.5" x14ac:dyDescent="0.2">
      <c r="A597" s="71">
        <v>530</v>
      </c>
      <c r="B597" s="71" t="s">
        <v>1301</v>
      </c>
      <c r="C597" s="82" t="s">
        <v>1302</v>
      </c>
      <c r="D597" s="83" t="s">
        <v>204</v>
      </c>
      <c r="E597" s="84">
        <v>2</v>
      </c>
      <c r="F597" s="11"/>
      <c r="G597" s="129">
        <f t="shared" si="22"/>
        <v>0</v>
      </c>
    </row>
    <row r="598" spans="1:7" x14ac:dyDescent="0.2">
      <c r="A598" s="72"/>
      <c r="B598" s="72"/>
      <c r="C598" s="72" t="s">
        <v>1001</v>
      </c>
      <c r="D598" s="72"/>
      <c r="E598" s="72"/>
      <c r="F598" s="72"/>
      <c r="G598" s="193">
        <f>SUM(G590:G597)</f>
        <v>0</v>
      </c>
    </row>
    <row r="599" spans="1:7" x14ac:dyDescent="0.2">
      <c r="A599" s="72"/>
      <c r="B599" s="72"/>
      <c r="C599" s="192" t="s">
        <v>2063</v>
      </c>
      <c r="D599" s="72"/>
      <c r="E599" s="72"/>
      <c r="F599" s="73"/>
      <c r="G599" s="74">
        <f>SUM(G576+G581+G588+G598)</f>
        <v>0</v>
      </c>
    </row>
    <row r="600" spans="1:7" ht="13.5" thickBot="1" x14ac:dyDescent="0.25">
      <c r="A600" s="144"/>
      <c r="B600" s="194"/>
      <c r="C600" s="195" t="s">
        <v>2550</v>
      </c>
      <c r="D600" s="144"/>
      <c r="E600" s="144"/>
      <c r="F600" s="144"/>
      <c r="G600" s="196">
        <f>G599+G569</f>
        <v>0</v>
      </c>
    </row>
    <row r="601" spans="1:7" x14ac:dyDescent="0.2">
      <c r="A601" s="78"/>
      <c r="B601" s="31"/>
      <c r="C601" s="78" t="s">
        <v>2551</v>
      </c>
      <c r="D601" s="78"/>
      <c r="E601" s="78"/>
      <c r="F601" s="78"/>
      <c r="G601" s="119">
        <f>SUM(G431+G600+G79)</f>
        <v>0</v>
      </c>
    </row>
    <row r="602" spans="1:7" x14ac:dyDescent="0.2">
      <c r="A602" s="31"/>
      <c r="B602" s="31"/>
      <c r="C602" s="31"/>
      <c r="D602" s="31"/>
      <c r="E602" s="31"/>
      <c r="F602" s="31"/>
      <c r="G602" s="31"/>
    </row>
    <row r="603" spans="1:7" x14ac:dyDescent="0.2">
      <c r="A603" s="31"/>
      <c r="B603" s="31"/>
      <c r="C603" s="31"/>
      <c r="D603" s="31"/>
      <c r="E603" s="31"/>
      <c r="F603" s="31"/>
      <c r="G603" s="31"/>
    </row>
    <row r="604" spans="1:7" x14ac:dyDescent="0.2">
      <c r="A604" s="31"/>
      <c r="B604" s="31"/>
      <c r="C604" s="31"/>
      <c r="D604" s="31"/>
      <c r="E604" s="31"/>
      <c r="F604" s="31"/>
      <c r="G604" s="31"/>
    </row>
    <row r="605" spans="1:7" x14ac:dyDescent="0.2">
      <c r="A605" s="31"/>
      <c r="B605" s="31"/>
      <c r="C605" s="31"/>
      <c r="D605" s="31"/>
      <c r="E605" s="31"/>
      <c r="F605" s="31"/>
      <c r="G605" s="31"/>
    </row>
    <row r="606" spans="1:7" x14ac:dyDescent="0.2">
      <c r="A606" s="31"/>
      <c r="B606" s="31"/>
      <c r="C606" s="31"/>
      <c r="D606" s="31"/>
      <c r="E606" s="31"/>
      <c r="F606" s="31"/>
      <c r="G606" s="31"/>
    </row>
    <row r="607" spans="1:7" x14ac:dyDescent="0.2">
      <c r="A607" s="31"/>
      <c r="B607" s="31"/>
      <c r="C607" s="31"/>
      <c r="D607" s="31"/>
      <c r="E607" s="31"/>
      <c r="F607" s="31"/>
      <c r="G607" s="31"/>
    </row>
    <row r="608" spans="1:7" x14ac:dyDescent="0.2">
      <c r="A608" s="31"/>
      <c r="B608" s="31"/>
      <c r="C608" s="31"/>
      <c r="D608" s="31"/>
      <c r="E608" s="31"/>
      <c r="F608" s="31"/>
      <c r="G608" s="31"/>
    </row>
    <row r="609" spans="1:7" x14ac:dyDescent="0.2">
      <c r="A609" s="31"/>
      <c r="B609" s="31"/>
      <c r="C609" s="31"/>
      <c r="D609" s="31"/>
      <c r="E609" s="31"/>
      <c r="F609" s="31"/>
      <c r="G609" s="31"/>
    </row>
    <row r="610" spans="1:7" x14ac:dyDescent="0.2">
      <c r="A610" s="31"/>
      <c r="B610" s="31"/>
      <c r="C610" s="31"/>
      <c r="D610" s="31"/>
      <c r="E610" s="31"/>
      <c r="F610" s="31"/>
      <c r="G610" s="31"/>
    </row>
    <row r="611" spans="1:7" x14ac:dyDescent="0.2">
      <c r="A611" s="31"/>
      <c r="B611" s="31"/>
      <c r="C611" s="31"/>
      <c r="D611" s="31"/>
      <c r="E611" s="31"/>
      <c r="F611" s="31"/>
      <c r="G611" s="31"/>
    </row>
    <row r="612" spans="1:7" x14ac:dyDescent="0.2">
      <c r="A612" s="31"/>
      <c r="B612" s="31"/>
      <c r="C612" s="31"/>
      <c r="D612" s="31"/>
      <c r="E612" s="31"/>
      <c r="F612" s="31"/>
      <c r="G612" s="31"/>
    </row>
    <row r="613" spans="1:7" x14ac:dyDescent="0.2">
      <c r="A613" s="31"/>
      <c r="B613" s="31"/>
      <c r="C613" s="31"/>
      <c r="D613" s="31"/>
      <c r="E613" s="31"/>
      <c r="F613" s="31"/>
      <c r="G613" s="31"/>
    </row>
    <row r="614" spans="1:7" x14ac:dyDescent="0.2">
      <c r="A614" s="31"/>
      <c r="B614" s="31"/>
      <c r="C614" s="31"/>
      <c r="D614" s="31"/>
      <c r="E614" s="31"/>
      <c r="F614" s="31"/>
      <c r="G614" s="31"/>
    </row>
    <row r="615" spans="1:7" x14ac:dyDescent="0.2">
      <c r="A615" s="31"/>
      <c r="B615" s="31"/>
      <c r="C615" s="31"/>
      <c r="D615" s="31"/>
      <c r="E615" s="31"/>
      <c r="F615" s="31"/>
      <c r="G615" s="31"/>
    </row>
    <row r="616" spans="1:7" x14ac:dyDescent="0.2">
      <c r="A616" s="31"/>
      <c r="B616" s="31"/>
      <c r="C616" s="31"/>
      <c r="D616" s="31"/>
      <c r="E616" s="31"/>
      <c r="F616" s="31"/>
      <c r="G616" s="31"/>
    </row>
    <row r="617" spans="1:7" x14ac:dyDescent="0.2">
      <c r="A617" s="31"/>
      <c r="B617" s="31"/>
      <c r="C617" s="31"/>
      <c r="D617" s="31"/>
      <c r="E617" s="31"/>
      <c r="F617" s="31"/>
      <c r="G617" s="31"/>
    </row>
    <row r="618" spans="1:7" x14ac:dyDescent="0.2">
      <c r="A618" s="31"/>
      <c r="B618" s="31"/>
      <c r="C618" s="31"/>
      <c r="D618" s="31"/>
      <c r="E618" s="31"/>
      <c r="F618" s="31"/>
      <c r="G618" s="31"/>
    </row>
    <row r="619" spans="1:7" x14ac:dyDescent="0.2">
      <c r="A619" s="31"/>
      <c r="B619" s="31"/>
      <c r="C619" s="31"/>
      <c r="D619" s="31"/>
      <c r="E619" s="31"/>
      <c r="F619" s="31"/>
      <c r="G619" s="31"/>
    </row>
  </sheetData>
  <sheetProtection algorithmName="SHA-512" hashValue="Dsha1WyEGb0VvtW7B2/a7ls/JeKHMuSDPHEIEBzsvBhCE53kklH7wVQK31WP1nVhR/tQCGPt87FrP/sAZMWXHw==" saltValue="inlN4XmSM0SHoAxcmA8R2g==" spinCount="100000" sheet="1" objects="1" scenarios="1"/>
  <mergeCells count="2">
    <mergeCell ref="A2:G2"/>
    <mergeCell ref="A3:G3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74"/>
  <sheetViews>
    <sheetView view="pageLayout" zoomScaleNormal="100" workbookViewId="0"/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6" width="9.28515625" customWidth="1"/>
    <col min="7" max="7" width="11.425781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8" x14ac:dyDescent="0.2">
      <c r="A2" s="36" t="s">
        <v>2105</v>
      </c>
      <c r="B2" s="35"/>
      <c r="C2" s="35"/>
      <c r="D2" s="35"/>
      <c r="E2" s="35"/>
      <c r="F2" s="35"/>
      <c r="G2" s="35"/>
    </row>
    <row r="3" spans="1:7" ht="18" x14ac:dyDescent="0.2">
      <c r="A3" s="35" t="s">
        <v>2118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7" x14ac:dyDescent="0.2">
      <c r="A6" s="99"/>
      <c r="B6" s="99"/>
      <c r="C6" s="100" t="s">
        <v>2290</v>
      </c>
      <c r="D6" s="101"/>
      <c r="E6" s="99"/>
      <c r="F6" s="99"/>
      <c r="G6" s="99"/>
    </row>
    <row r="7" spans="1:7" x14ac:dyDescent="0.2">
      <c r="A7" s="68"/>
      <c r="B7" s="68"/>
      <c r="C7" s="69" t="s">
        <v>2291</v>
      </c>
      <c r="D7" s="70"/>
      <c r="E7" s="68"/>
      <c r="F7" s="68"/>
      <c r="G7" s="68"/>
    </row>
    <row r="8" spans="1:7" x14ac:dyDescent="0.2">
      <c r="A8" s="68"/>
      <c r="B8" s="68"/>
      <c r="C8" s="69" t="s">
        <v>2292</v>
      </c>
      <c r="D8" s="70"/>
      <c r="E8" s="68"/>
      <c r="F8" s="68"/>
      <c r="G8" s="68"/>
    </row>
    <row r="9" spans="1:7" ht="22.5" x14ac:dyDescent="0.2">
      <c r="A9" s="71">
        <v>1</v>
      </c>
      <c r="B9" s="71" t="s">
        <v>1305</v>
      </c>
      <c r="C9" s="82" t="s">
        <v>1306</v>
      </c>
      <c r="D9" s="83" t="s">
        <v>14</v>
      </c>
      <c r="E9" s="84">
        <v>1</v>
      </c>
      <c r="F9" s="11"/>
      <c r="G9" s="129">
        <f>ROUND(E9*F9,2)</f>
        <v>0</v>
      </c>
    </row>
    <row r="10" spans="1:7" ht="22.5" x14ac:dyDescent="0.2">
      <c r="A10" s="71">
        <v>2</v>
      </c>
      <c r="B10" s="71" t="s">
        <v>1307</v>
      </c>
      <c r="C10" s="82" t="s">
        <v>1308</v>
      </c>
      <c r="D10" s="83" t="s">
        <v>204</v>
      </c>
      <c r="E10" s="84">
        <v>1</v>
      </c>
      <c r="F10" s="11"/>
      <c r="G10" s="129">
        <f t="shared" ref="G10:G43" si="0">ROUND(E10*F10,2)</f>
        <v>0</v>
      </c>
    </row>
    <row r="11" spans="1:7" ht="22.5" x14ac:dyDescent="0.2">
      <c r="A11" s="71">
        <v>3</v>
      </c>
      <c r="B11" s="71" t="s">
        <v>1309</v>
      </c>
      <c r="C11" s="82" t="s">
        <v>1310</v>
      </c>
      <c r="D11" s="83" t="s">
        <v>14</v>
      </c>
      <c r="E11" s="84">
        <v>1</v>
      </c>
      <c r="F11" s="11"/>
      <c r="G11" s="129">
        <f t="shared" si="0"/>
        <v>0</v>
      </c>
    </row>
    <row r="12" spans="1:7" ht="22.5" x14ac:dyDescent="0.2">
      <c r="A12" s="71">
        <v>4</v>
      </c>
      <c r="B12" s="71" t="s">
        <v>1311</v>
      </c>
      <c r="C12" s="82" t="s">
        <v>1312</v>
      </c>
      <c r="D12" s="83" t="s">
        <v>14</v>
      </c>
      <c r="E12" s="84">
        <v>1</v>
      </c>
      <c r="F12" s="11"/>
      <c r="G12" s="129">
        <f t="shared" si="0"/>
        <v>0</v>
      </c>
    </row>
    <row r="13" spans="1:7" ht="22.5" x14ac:dyDescent="0.2">
      <c r="A13" s="71">
        <v>5</v>
      </c>
      <c r="B13" s="71" t="s">
        <v>1313</v>
      </c>
      <c r="C13" s="82" t="s">
        <v>1314</v>
      </c>
      <c r="D13" s="83" t="s">
        <v>14</v>
      </c>
      <c r="E13" s="84">
        <v>1</v>
      </c>
      <c r="F13" s="11"/>
      <c r="G13" s="129">
        <f t="shared" si="0"/>
        <v>0</v>
      </c>
    </row>
    <row r="14" spans="1:7" ht="22.5" x14ac:dyDescent="0.2">
      <c r="A14" s="71">
        <v>6</v>
      </c>
      <c r="B14" s="71" t="s">
        <v>1313</v>
      </c>
      <c r="C14" s="82" t="s">
        <v>1315</v>
      </c>
      <c r="D14" s="83" t="s">
        <v>14</v>
      </c>
      <c r="E14" s="84">
        <v>1</v>
      </c>
      <c r="F14" s="11"/>
      <c r="G14" s="129">
        <f t="shared" si="0"/>
        <v>0</v>
      </c>
    </row>
    <row r="15" spans="1:7" ht="33.75" x14ac:dyDescent="0.2">
      <c r="A15" s="71">
        <v>7</v>
      </c>
      <c r="B15" s="71" t="s">
        <v>1316</v>
      </c>
      <c r="C15" s="82" t="s">
        <v>1317</v>
      </c>
      <c r="D15" s="83" t="s">
        <v>14</v>
      </c>
      <c r="E15" s="84">
        <v>1</v>
      </c>
      <c r="F15" s="11"/>
      <c r="G15" s="129">
        <f t="shared" si="0"/>
        <v>0</v>
      </c>
    </row>
    <row r="16" spans="1:7" ht="33.75" x14ac:dyDescent="0.2">
      <c r="A16" s="71">
        <v>8</v>
      </c>
      <c r="B16" s="71" t="s">
        <v>1316</v>
      </c>
      <c r="C16" s="82" t="s">
        <v>1318</v>
      </c>
      <c r="D16" s="83" t="s">
        <v>14</v>
      </c>
      <c r="E16" s="84">
        <v>2</v>
      </c>
      <c r="F16" s="11"/>
      <c r="G16" s="129">
        <f t="shared" si="0"/>
        <v>0</v>
      </c>
    </row>
    <row r="17" spans="1:7" ht="33.75" x14ac:dyDescent="0.2">
      <c r="A17" s="71">
        <v>9</v>
      </c>
      <c r="B17" s="71" t="s">
        <v>728</v>
      </c>
      <c r="C17" s="82" t="s">
        <v>1319</v>
      </c>
      <c r="D17" s="83" t="s">
        <v>204</v>
      </c>
      <c r="E17" s="84">
        <v>2</v>
      </c>
      <c r="F17" s="11"/>
      <c r="G17" s="129">
        <f t="shared" si="0"/>
        <v>0</v>
      </c>
    </row>
    <row r="18" spans="1:7" ht="33.75" x14ac:dyDescent="0.2">
      <c r="A18" s="71">
        <v>10</v>
      </c>
      <c r="B18" s="71" t="s">
        <v>728</v>
      </c>
      <c r="C18" s="82" t="s">
        <v>1320</v>
      </c>
      <c r="D18" s="83" t="s">
        <v>204</v>
      </c>
      <c r="E18" s="84">
        <v>1</v>
      </c>
      <c r="F18" s="11"/>
      <c r="G18" s="129">
        <f t="shared" si="0"/>
        <v>0</v>
      </c>
    </row>
    <row r="19" spans="1:7" ht="22.5" x14ac:dyDescent="0.2">
      <c r="A19" s="71">
        <v>11</v>
      </c>
      <c r="B19" s="71" t="s">
        <v>1321</v>
      </c>
      <c r="C19" s="82" t="s">
        <v>1322</v>
      </c>
      <c r="D19" s="83" t="s">
        <v>14</v>
      </c>
      <c r="E19" s="84">
        <v>1</v>
      </c>
      <c r="F19" s="11"/>
      <c r="G19" s="129">
        <f t="shared" si="0"/>
        <v>0</v>
      </c>
    </row>
    <row r="20" spans="1:7" ht="33.75" x14ac:dyDescent="0.2">
      <c r="A20" s="71">
        <v>12</v>
      </c>
      <c r="B20" s="71" t="s">
        <v>1323</v>
      </c>
      <c r="C20" s="82" t="s">
        <v>1324</v>
      </c>
      <c r="D20" s="83" t="s">
        <v>14</v>
      </c>
      <c r="E20" s="84">
        <v>1</v>
      </c>
      <c r="F20" s="11"/>
      <c r="G20" s="129">
        <f t="shared" si="0"/>
        <v>0</v>
      </c>
    </row>
    <row r="21" spans="1:7" ht="22.5" x14ac:dyDescent="0.2">
      <c r="A21" s="71">
        <v>13</v>
      </c>
      <c r="B21" s="71" t="s">
        <v>1325</v>
      </c>
      <c r="C21" s="82" t="s">
        <v>1326</v>
      </c>
      <c r="D21" s="83" t="s">
        <v>14</v>
      </c>
      <c r="E21" s="84">
        <v>5</v>
      </c>
      <c r="F21" s="11"/>
      <c r="G21" s="129">
        <f t="shared" si="0"/>
        <v>0</v>
      </c>
    </row>
    <row r="22" spans="1:7" ht="22.5" x14ac:dyDescent="0.2">
      <c r="A22" s="71">
        <v>14</v>
      </c>
      <c r="B22" s="71" t="s">
        <v>1325</v>
      </c>
      <c r="C22" s="82" t="s">
        <v>1327</v>
      </c>
      <c r="D22" s="83" t="s">
        <v>14</v>
      </c>
      <c r="E22" s="84">
        <v>1</v>
      </c>
      <c r="F22" s="11"/>
      <c r="G22" s="129">
        <f t="shared" si="0"/>
        <v>0</v>
      </c>
    </row>
    <row r="23" spans="1:7" ht="22.5" x14ac:dyDescent="0.2">
      <c r="A23" s="71">
        <v>15</v>
      </c>
      <c r="B23" s="71" t="s">
        <v>1328</v>
      </c>
      <c r="C23" s="82" t="s">
        <v>1329</v>
      </c>
      <c r="D23" s="83" t="s">
        <v>14</v>
      </c>
      <c r="E23" s="84">
        <v>2</v>
      </c>
      <c r="F23" s="11"/>
      <c r="G23" s="129">
        <f t="shared" si="0"/>
        <v>0</v>
      </c>
    </row>
    <row r="24" spans="1:7" ht="33.75" x14ac:dyDescent="0.2">
      <c r="A24" s="71">
        <v>16</v>
      </c>
      <c r="B24" s="71" t="s">
        <v>1330</v>
      </c>
      <c r="C24" s="82" t="s">
        <v>1331</v>
      </c>
      <c r="D24" s="83" t="s">
        <v>14</v>
      </c>
      <c r="E24" s="84">
        <v>4</v>
      </c>
      <c r="F24" s="11"/>
      <c r="G24" s="129">
        <f t="shared" si="0"/>
        <v>0</v>
      </c>
    </row>
    <row r="25" spans="1:7" ht="22.5" x14ac:dyDescent="0.2">
      <c r="A25" s="71">
        <v>17</v>
      </c>
      <c r="B25" s="71" t="s">
        <v>1332</v>
      </c>
      <c r="C25" s="82" t="s">
        <v>1333</v>
      </c>
      <c r="D25" s="83" t="s">
        <v>14</v>
      </c>
      <c r="E25" s="84">
        <v>1</v>
      </c>
      <c r="F25" s="11"/>
      <c r="G25" s="129">
        <f t="shared" si="0"/>
        <v>0</v>
      </c>
    </row>
    <row r="26" spans="1:7" ht="33.75" x14ac:dyDescent="0.2">
      <c r="A26" s="71">
        <v>18</v>
      </c>
      <c r="B26" s="71" t="s">
        <v>1334</v>
      </c>
      <c r="C26" s="82" t="s">
        <v>1335</v>
      </c>
      <c r="D26" s="83" t="s">
        <v>75</v>
      </c>
      <c r="E26" s="84">
        <v>4</v>
      </c>
      <c r="F26" s="11"/>
      <c r="G26" s="129">
        <f t="shared" si="0"/>
        <v>0</v>
      </c>
    </row>
    <row r="27" spans="1:7" ht="33.75" x14ac:dyDescent="0.2">
      <c r="A27" s="71">
        <v>19</v>
      </c>
      <c r="B27" s="71" t="s">
        <v>1336</v>
      </c>
      <c r="C27" s="82" t="s">
        <v>1337</v>
      </c>
      <c r="D27" s="83" t="s">
        <v>14</v>
      </c>
      <c r="E27" s="84">
        <v>1</v>
      </c>
      <c r="F27" s="11"/>
      <c r="G27" s="129">
        <f t="shared" si="0"/>
        <v>0</v>
      </c>
    </row>
    <row r="28" spans="1:7" ht="33.75" x14ac:dyDescent="0.2">
      <c r="A28" s="71">
        <v>20</v>
      </c>
      <c r="B28" s="71" t="s">
        <v>1338</v>
      </c>
      <c r="C28" s="82" t="s">
        <v>1339</v>
      </c>
      <c r="D28" s="83" t="s">
        <v>14</v>
      </c>
      <c r="E28" s="84">
        <v>1</v>
      </c>
      <c r="F28" s="11"/>
      <c r="G28" s="129">
        <f t="shared" si="0"/>
        <v>0</v>
      </c>
    </row>
    <row r="29" spans="1:7" ht="33.75" x14ac:dyDescent="0.2">
      <c r="A29" s="71">
        <v>21</v>
      </c>
      <c r="B29" s="71" t="s">
        <v>1336</v>
      </c>
      <c r="C29" s="82" t="s">
        <v>1340</v>
      </c>
      <c r="D29" s="83" t="s">
        <v>14</v>
      </c>
      <c r="E29" s="84">
        <v>1</v>
      </c>
      <c r="F29" s="11"/>
      <c r="G29" s="129">
        <f t="shared" si="0"/>
        <v>0</v>
      </c>
    </row>
    <row r="30" spans="1:7" ht="33.75" x14ac:dyDescent="0.2">
      <c r="A30" s="71">
        <v>22</v>
      </c>
      <c r="B30" s="71" t="s">
        <v>1338</v>
      </c>
      <c r="C30" s="82" t="s">
        <v>1341</v>
      </c>
      <c r="D30" s="83" t="s">
        <v>14</v>
      </c>
      <c r="E30" s="84">
        <v>1</v>
      </c>
      <c r="F30" s="11"/>
      <c r="G30" s="129">
        <f t="shared" si="0"/>
        <v>0</v>
      </c>
    </row>
    <row r="31" spans="1:7" ht="33.75" x14ac:dyDescent="0.2">
      <c r="A31" s="71">
        <v>23</v>
      </c>
      <c r="B31" s="71" t="s">
        <v>1342</v>
      </c>
      <c r="C31" s="82" t="s">
        <v>1343</v>
      </c>
      <c r="D31" s="83" t="s">
        <v>14</v>
      </c>
      <c r="E31" s="84">
        <v>4</v>
      </c>
      <c r="F31" s="11"/>
      <c r="G31" s="129">
        <f t="shared" si="0"/>
        <v>0</v>
      </c>
    </row>
    <row r="32" spans="1:7" ht="33.75" x14ac:dyDescent="0.2">
      <c r="A32" s="71">
        <v>24</v>
      </c>
      <c r="B32" s="71" t="s">
        <v>1344</v>
      </c>
      <c r="C32" s="82" t="s">
        <v>1345</v>
      </c>
      <c r="D32" s="83" t="s">
        <v>14</v>
      </c>
      <c r="E32" s="84">
        <v>2</v>
      </c>
      <c r="F32" s="11"/>
      <c r="G32" s="129">
        <f t="shared" si="0"/>
        <v>0</v>
      </c>
    </row>
    <row r="33" spans="1:7" ht="33.75" x14ac:dyDescent="0.2">
      <c r="A33" s="71">
        <v>25</v>
      </c>
      <c r="B33" s="71" t="s">
        <v>935</v>
      </c>
      <c r="C33" s="82" t="s">
        <v>1346</v>
      </c>
      <c r="D33" s="83" t="s">
        <v>14</v>
      </c>
      <c r="E33" s="84">
        <v>1</v>
      </c>
      <c r="F33" s="11"/>
      <c r="G33" s="129">
        <f t="shared" si="0"/>
        <v>0</v>
      </c>
    </row>
    <row r="34" spans="1:7" ht="33.75" x14ac:dyDescent="0.2">
      <c r="A34" s="71">
        <v>26</v>
      </c>
      <c r="B34" s="71" t="s">
        <v>1336</v>
      </c>
      <c r="C34" s="82" t="s">
        <v>1347</v>
      </c>
      <c r="D34" s="83" t="s">
        <v>14</v>
      </c>
      <c r="E34" s="84">
        <v>5</v>
      </c>
      <c r="F34" s="11"/>
      <c r="G34" s="129">
        <f t="shared" si="0"/>
        <v>0</v>
      </c>
    </row>
    <row r="35" spans="1:7" ht="33.75" x14ac:dyDescent="0.2">
      <c r="A35" s="71">
        <v>27</v>
      </c>
      <c r="B35" s="71" t="s">
        <v>1342</v>
      </c>
      <c r="C35" s="82" t="s">
        <v>1348</v>
      </c>
      <c r="D35" s="83" t="s">
        <v>14</v>
      </c>
      <c r="E35" s="84">
        <v>28</v>
      </c>
      <c r="F35" s="11"/>
      <c r="G35" s="129">
        <f t="shared" si="0"/>
        <v>0</v>
      </c>
    </row>
    <row r="36" spans="1:7" ht="33.75" x14ac:dyDescent="0.2">
      <c r="A36" s="71">
        <v>28</v>
      </c>
      <c r="B36" s="71" t="s">
        <v>1349</v>
      </c>
      <c r="C36" s="82" t="s">
        <v>1350</v>
      </c>
      <c r="D36" s="83" t="s">
        <v>14</v>
      </c>
      <c r="E36" s="84">
        <v>12</v>
      </c>
      <c r="F36" s="11"/>
      <c r="G36" s="129">
        <f t="shared" si="0"/>
        <v>0</v>
      </c>
    </row>
    <row r="37" spans="1:7" ht="22.5" x14ac:dyDescent="0.2">
      <c r="A37" s="71">
        <v>29</v>
      </c>
      <c r="B37" s="71" t="s">
        <v>1351</v>
      </c>
      <c r="C37" s="82" t="s">
        <v>1352</v>
      </c>
      <c r="D37" s="83" t="s">
        <v>14</v>
      </c>
      <c r="E37" s="84">
        <v>5</v>
      </c>
      <c r="F37" s="11"/>
      <c r="G37" s="129">
        <f t="shared" si="0"/>
        <v>0</v>
      </c>
    </row>
    <row r="38" spans="1:7" ht="33.75" x14ac:dyDescent="0.2">
      <c r="A38" s="71">
        <v>30</v>
      </c>
      <c r="B38" s="71" t="s">
        <v>1336</v>
      </c>
      <c r="C38" s="82" t="s">
        <v>1353</v>
      </c>
      <c r="D38" s="83" t="s">
        <v>14</v>
      </c>
      <c r="E38" s="84">
        <v>1</v>
      </c>
      <c r="F38" s="11"/>
      <c r="G38" s="129">
        <f t="shared" si="0"/>
        <v>0</v>
      </c>
    </row>
    <row r="39" spans="1:7" ht="33.75" x14ac:dyDescent="0.2">
      <c r="A39" s="71">
        <v>31</v>
      </c>
      <c r="B39" s="71" t="s">
        <v>1354</v>
      </c>
      <c r="C39" s="82" t="s">
        <v>1355</v>
      </c>
      <c r="D39" s="83" t="s">
        <v>14</v>
      </c>
      <c r="E39" s="84">
        <v>5</v>
      </c>
      <c r="F39" s="11"/>
      <c r="G39" s="129">
        <f t="shared" si="0"/>
        <v>0</v>
      </c>
    </row>
    <row r="40" spans="1:7" ht="33.75" x14ac:dyDescent="0.2">
      <c r="A40" s="71">
        <v>32</v>
      </c>
      <c r="B40" s="71" t="s">
        <v>1354</v>
      </c>
      <c r="C40" s="82" t="s">
        <v>1356</v>
      </c>
      <c r="D40" s="83" t="s">
        <v>14</v>
      </c>
      <c r="E40" s="84">
        <v>2</v>
      </c>
      <c r="F40" s="11"/>
      <c r="G40" s="129">
        <f t="shared" si="0"/>
        <v>0</v>
      </c>
    </row>
    <row r="41" spans="1:7" ht="33.75" x14ac:dyDescent="0.2">
      <c r="A41" s="71">
        <v>33</v>
      </c>
      <c r="B41" s="71" t="s">
        <v>1336</v>
      </c>
      <c r="C41" s="82" t="s">
        <v>1357</v>
      </c>
      <c r="D41" s="83" t="s">
        <v>14</v>
      </c>
      <c r="E41" s="84">
        <v>1</v>
      </c>
      <c r="F41" s="11"/>
      <c r="G41" s="129">
        <f t="shared" si="0"/>
        <v>0</v>
      </c>
    </row>
    <row r="42" spans="1:7" ht="33.75" x14ac:dyDescent="0.2">
      <c r="A42" s="71">
        <v>34</v>
      </c>
      <c r="B42" s="71" t="s">
        <v>1342</v>
      </c>
      <c r="C42" s="82" t="s">
        <v>1358</v>
      </c>
      <c r="D42" s="83" t="s">
        <v>14</v>
      </c>
      <c r="E42" s="84">
        <v>4</v>
      </c>
      <c r="F42" s="11"/>
      <c r="G42" s="129">
        <f>ROUND(E42*F42,2)</f>
        <v>0</v>
      </c>
    </row>
    <row r="43" spans="1:7" ht="33.75" x14ac:dyDescent="0.2">
      <c r="A43" s="71">
        <v>35</v>
      </c>
      <c r="B43" s="71" t="s">
        <v>665</v>
      </c>
      <c r="C43" s="82" t="s">
        <v>1359</v>
      </c>
      <c r="D43" s="83" t="s">
        <v>14</v>
      </c>
      <c r="E43" s="84">
        <v>2</v>
      </c>
      <c r="F43" s="11"/>
      <c r="G43" s="129">
        <f t="shared" si="0"/>
        <v>0</v>
      </c>
    </row>
    <row r="44" spans="1:7" x14ac:dyDescent="0.2">
      <c r="A44" s="72"/>
      <c r="B44" s="72"/>
      <c r="C44" s="72" t="s">
        <v>1360</v>
      </c>
      <c r="D44" s="72"/>
      <c r="E44" s="72"/>
      <c r="F44" s="72"/>
      <c r="G44" s="95">
        <f>SUM(G9:G43)</f>
        <v>0</v>
      </c>
    </row>
    <row r="45" spans="1:7" x14ac:dyDescent="0.2">
      <c r="A45" s="68"/>
      <c r="B45" s="68"/>
      <c r="C45" s="69" t="s">
        <v>2293</v>
      </c>
      <c r="D45" s="70"/>
      <c r="E45" s="68"/>
      <c r="F45" s="68"/>
      <c r="G45" s="68"/>
    </row>
    <row r="46" spans="1:7" ht="33.75" x14ac:dyDescent="0.2">
      <c r="A46" s="71">
        <v>36</v>
      </c>
      <c r="B46" s="71" t="s">
        <v>1361</v>
      </c>
      <c r="C46" s="97" t="s">
        <v>2613</v>
      </c>
      <c r="D46" s="83" t="s">
        <v>75</v>
      </c>
      <c r="E46" s="84">
        <v>11</v>
      </c>
      <c r="F46" s="11"/>
      <c r="G46" s="129">
        <f t="shared" ref="G46:G76" si="1">ROUND(E46*F46,2)</f>
        <v>0</v>
      </c>
    </row>
    <row r="47" spans="1:7" ht="33.75" x14ac:dyDescent="0.2">
      <c r="A47" s="71">
        <v>37</v>
      </c>
      <c r="B47" s="71" t="s">
        <v>1363</v>
      </c>
      <c r="C47" s="97" t="s">
        <v>2614</v>
      </c>
      <c r="D47" s="83" t="s">
        <v>75</v>
      </c>
      <c r="E47" s="84">
        <v>58</v>
      </c>
      <c r="F47" s="11"/>
      <c r="G47" s="129">
        <f t="shared" si="1"/>
        <v>0</v>
      </c>
    </row>
    <row r="48" spans="1:7" ht="33.75" x14ac:dyDescent="0.2">
      <c r="A48" s="71">
        <v>38</v>
      </c>
      <c r="B48" s="71" t="s">
        <v>1365</v>
      </c>
      <c r="C48" s="97" t="s">
        <v>2615</v>
      </c>
      <c r="D48" s="83" t="s">
        <v>75</v>
      </c>
      <c r="E48" s="84">
        <v>51</v>
      </c>
      <c r="F48" s="11"/>
      <c r="G48" s="129">
        <f t="shared" si="1"/>
        <v>0</v>
      </c>
    </row>
    <row r="49" spans="1:7" ht="33.75" x14ac:dyDescent="0.2">
      <c r="A49" s="71">
        <v>39</v>
      </c>
      <c r="B49" s="71" t="s">
        <v>1367</v>
      </c>
      <c r="C49" s="97" t="s">
        <v>2616</v>
      </c>
      <c r="D49" s="83" t="s">
        <v>75</v>
      </c>
      <c r="E49" s="84">
        <v>103</v>
      </c>
      <c r="F49" s="11"/>
      <c r="G49" s="129">
        <f t="shared" si="1"/>
        <v>0</v>
      </c>
    </row>
    <row r="50" spans="1:7" ht="33.75" x14ac:dyDescent="0.2">
      <c r="A50" s="71">
        <v>40</v>
      </c>
      <c r="B50" s="71" t="s">
        <v>1369</v>
      </c>
      <c r="C50" s="97" t="s">
        <v>2617</v>
      </c>
      <c r="D50" s="83" t="s">
        <v>75</v>
      </c>
      <c r="E50" s="84">
        <v>62</v>
      </c>
      <c r="F50" s="11"/>
      <c r="G50" s="129">
        <f t="shared" si="1"/>
        <v>0</v>
      </c>
    </row>
    <row r="51" spans="1:7" ht="33.75" x14ac:dyDescent="0.2">
      <c r="A51" s="71">
        <v>41</v>
      </c>
      <c r="B51" s="71" t="s">
        <v>1371</v>
      </c>
      <c r="C51" s="82" t="s">
        <v>1372</v>
      </c>
      <c r="D51" s="83" t="s">
        <v>15</v>
      </c>
      <c r="E51" s="84">
        <v>36.04</v>
      </c>
      <c r="F51" s="11"/>
      <c r="G51" s="129">
        <f t="shared" si="1"/>
        <v>0</v>
      </c>
    </row>
    <row r="52" spans="1:7" ht="22.5" x14ac:dyDescent="0.2">
      <c r="A52" s="71">
        <v>42</v>
      </c>
      <c r="B52" s="71" t="s">
        <v>1373</v>
      </c>
      <c r="C52" s="82" t="s">
        <v>1374</v>
      </c>
      <c r="D52" s="83" t="s">
        <v>75</v>
      </c>
      <c r="E52" s="84">
        <v>2929</v>
      </c>
      <c r="F52" s="11"/>
      <c r="G52" s="129">
        <f t="shared" si="1"/>
        <v>0</v>
      </c>
    </row>
    <row r="53" spans="1:7" ht="22.5" x14ac:dyDescent="0.2">
      <c r="A53" s="71">
        <v>43</v>
      </c>
      <c r="B53" s="71" t="s">
        <v>1375</v>
      </c>
      <c r="C53" s="82" t="s">
        <v>1376</v>
      </c>
      <c r="D53" s="83" t="s">
        <v>14</v>
      </c>
      <c r="E53" s="84">
        <v>1</v>
      </c>
      <c r="F53" s="11"/>
      <c r="G53" s="129">
        <f t="shared" si="1"/>
        <v>0</v>
      </c>
    </row>
    <row r="54" spans="1:7" ht="22.5" x14ac:dyDescent="0.2">
      <c r="A54" s="71">
        <v>44</v>
      </c>
      <c r="B54" s="71" t="s">
        <v>1375</v>
      </c>
      <c r="C54" s="82" t="s">
        <v>1377</v>
      </c>
      <c r="D54" s="83" t="s">
        <v>14</v>
      </c>
      <c r="E54" s="84">
        <v>7</v>
      </c>
      <c r="F54" s="11"/>
      <c r="G54" s="129">
        <f t="shared" si="1"/>
        <v>0</v>
      </c>
    </row>
    <row r="55" spans="1:7" ht="33.75" x14ac:dyDescent="0.2">
      <c r="A55" s="71">
        <v>45</v>
      </c>
      <c r="B55" s="71" t="s">
        <v>1336</v>
      </c>
      <c r="C55" s="82" t="s">
        <v>1357</v>
      </c>
      <c r="D55" s="83" t="s">
        <v>14</v>
      </c>
      <c r="E55" s="84">
        <v>1</v>
      </c>
      <c r="F55" s="11"/>
      <c r="G55" s="129">
        <f t="shared" si="1"/>
        <v>0</v>
      </c>
    </row>
    <row r="56" spans="1:7" ht="33.75" x14ac:dyDescent="0.2">
      <c r="A56" s="71">
        <v>46</v>
      </c>
      <c r="B56" s="71" t="s">
        <v>935</v>
      </c>
      <c r="C56" s="82" t="s">
        <v>1346</v>
      </c>
      <c r="D56" s="83" t="s">
        <v>14</v>
      </c>
      <c r="E56" s="84">
        <v>23</v>
      </c>
      <c r="F56" s="11"/>
      <c r="G56" s="129">
        <f t="shared" si="1"/>
        <v>0</v>
      </c>
    </row>
    <row r="57" spans="1:7" ht="33.75" x14ac:dyDescent="0.2">
      <c r="A57" s="71">
        <v>47</v>
      </c>
      <c r="B57" s="71" t="s">
        <v>1336</v>
      </c>
      <c r="C57" s="82" t="s">
        <v>1378</v>
      </c>
      <c r="D57" s="83" t="s">
        <v>14</v>
      </c>
      <c r="E57" s="84">
        <v>3</v>
      </c>
      <c r="F57" s="11"/>
      <c r="G57" s="129">
        <f t="shared" si="1"/>
        <v>0</v>
      </c>
    </row>
    <row r="58" spans="1:7" ht="33.75" x14ac:dyDescent="0.2">
      <c r="A58" s="71">
        <v>48</v>
      </c>
      <c r="B58" s="71" t="s">
        <v>1336</v>
      </c>
      <c r="C58" s="82" t="s">
        <v>1347</v>
      </c>
      <c r="D58" s="83" t="s">
        <v>14</v>
      </c>
      <c r="E58" s="84">
        <v>2</v>
      </c>
      <c r="F58" s="11"/>
      <c r="G58" s="129">
        <f t="shared" si="1"/>
        <v>0</v>
      </c>
    </row>
    <row r="59" spans="1:7" ht="33.75" x14ac:dyDescent="0.2">
      <c r="A59" s="71">
        <v>49</v>
      </c>
      <c r="B59" s="71" t="s">
        <v>935</v>
      </c>
      <c r="C59" s="82" t="s">
        <v>1379</v>
      </c>
      <c r="D59" s="83" t="s">
        <v>14</v>
      </c>
      <c r="E59" s="84">
        <v>2</v>
      </c>
      <c r="F59" s="11"/>
      <c r="G59" s="129">
        <f t="shared" si="1"/>
        <v>0</v>
      </c>
    </row>
    <row r="60" spans="1:7" ht="33.75" x14ac:dyDescent="0.2">
      <c r="A60" s="71">
        <v>50</v>
      </c>
      <c r="B60" s="71" t="s">
        <v>1336</v>
      </c>
      <c r="C60" s="82" t="s">
        <v>1380</v>
      </c>
      <c r="D60" s="83" t="s">
        <v>14</v>
      </c>
      <c r="E60" s="84">
        <v>2</v>
      </c>
      <c r="F60" s="11"/>
      <c r="G60" s="129">
        <f t="shared" si="1"/>
        <v>0</v>
      </c>
    </row>
    <row r="61" spans="1:7" ht="33.75" x14ac:dyDescent="0.2">
      <c r="A61" s="71">
        <v>51</v>
      </c>
      <c r="B61" s="71" t="s">
        <v>935</v>
      </c>
      <c r="C61" s="82" t="s">
        <v>1381</v>
      </c>
      <c r="D61" s="83" t="s">
        <v>14</v>
      </c>
      <c r="E61" s="84">
        <v>1</v>
      </c>
      <c r="F61" s="11"/>
      <c r="G61" s="129">
        <f t="shared" si="1"/>
        <v>0</v>
      </c>
    </row>
    <row r="62" spans="1:7" ht="33.75" x14ac:dyDescent="0.2">
      <c r="A62" s="71">
        <v>52</v>
      </c>
      <c r="B62" s="71" t="s">
        <v>1336</v>
      </c>
      <c r="C62" s="82" t="s">
        <v>1353</v>
      </c>
      <c r="D62" s="83" t="s">
        <v>14</v>
      </c>
      <c r="E62" s="84">
        <v>1</v>
      </c>
      <c r="F62" s="11"/>
      <c r="G62" s="129">
        <f t="shared" si="1"/>
        <v>0</v>
      </c>
    </row>
    <row r="63" spans="1:7" ht="33.75" x14ac:dyDescent="0.2">
      <c r="A63" s="71">
        <v>53</v>
      </c>
      <c r="B63" s="71" t="s">
        <v>935</v>
      </c>
      <c r="C63" s="82" t="s">
        <v>1382</v>
      </c>
      <c r="D63" s="83" t="s">
        <v>14</v>
      </c>
      <c r="E63" s="84">
        <v>2</v>
      </c>
      <c r="F63" s="11"/>
      <c r="G63" s="129">
        <f t="shared" si="1"/>
        <v>0</v>
      </c>
    </row>
    <row r="64" spans="1:7" ht="22.5" x14ac:dyDescent="0.2">
      <c r="A64" s="71">
        <v>54</v>
      </c>
      <c r="B64" s="71" t="s">
        <v>1383</v>
      </c>
      <c r="C64" s="82" t="s">
        <v>1384</v>
      </c>
      <c r="D64" s="83" t="s">
        <v>14</v>
      </c>
      <c r="E64" s="84">
        <v>1</v>
      </c>
      <c r="F64" s="11"/>
      <c r="G64" s="129">
        <f t="shared" si="1"/>
        <v>0</v>
      </c>
    </row>
    <row r="65" spans="1:7" ht="22.5" x14ac:dyDescent="0.2">
      <c r="A65" s="71">
        <v>55</v>
      </c>
      <c r="B65" s="71" t="s">
        <v>1385</v>
      </c>
      <c r="C65" s="82" t="s">
        <v>1386</v>
      </c>
      <c r="D65" s="83" t="s">
        <v>14</v>
      </c>
      <c r="E65" s="84">
        <v>2</v>
      </c>
      <c r="F65" s="11"/>
      <c r="G65" s="129">
        <f t="shared" si="1"/>
        <v>0</v>
      </c>
    </row>
    <row r="66" spans="1:7" ht="22.5" x14ac:dyDescent="0.2">
      <c r="A66" s="71">
        <v>56</v>
      </c>
      <c r="B66" s="71" t="s">
        <v>1387</v>
      </c>
      <c r="C66" s="82" t="s">
        <v>1388</v>
      </c>
      <c r="D66" s="83" t="s">
        <v>14</v>
      </c>
      <c r="E66" s="84">
        <v>2</v>
      </c>
      <c r="F66" s="11"/>
      <c r="G66" s="129">
        <f t="shared" si="1"/>
        <v>0</v>
      </c>
    </row>
    <row r="67" spans="1:7" ht="22.5" x14ac:dyDescent="0.2">
      <c r="A67" s="71">
        <v>57</v>
      </c>
      <c r="B67" s="71" t="s">
        <v>1389</v>
      </c>
      <c r="C67" s="82" t="s">
        <v>1390</v>
      </c>
      <c r="D67" s="83" t="s">
        <v>14</v>
      </c>
      <c r="E67" s="84">
        <v>2</v>
      </c>
      <c r="F67" s="11"/>
      <c r="G67" s="129">
        <f t="shared" si="1"/>
        <v>0</v>
      </c>
    </row>
    <row r="68" spans="1:7" ht="22.5" x14ac:dyDescent="0.2">
      <c r="A68" s="71">
        <v>58</v>
      </c>
      <c r="B68" s="71" t="s">
        <v>1391</v>
      </c>
      <c r="C68" s="82" t="s">
        <v>1392</v>
      </c>
      <c r="D68" s="83" t="s">
        <v>14</v>
      </c>
      <c r="E68" s="84">
        <v>1</v>
      </c>
      <c r="F68" s="11"/>
      <c r="G68" s="129">
        <f t="shared" si="1"/>
        <v>0</v>
      </c>
    </row>
    <row r="69" spans="1:7" ht="22.5" x14ac:dyDescent="0.2">
      <c r="A69" s="71">
        <v>59</v>
      </c>
      <c r="B69" s="71" t="s">
        <v>1393</v>
      </c>
      <c r="C69" s="82" t="s">
        <v>1394</v>
      </c>
      <c r="D69" s="83" t="s">
        <v>204</v>
      </c>
      <c r="E69" s="84">
        <v>8</v>
      </c>
      <c r="F69" s="11"/>
      <c r="G69" s="129">
        <f t="shared" si="1"/>
        <v>0</v>
      </c>
    </row>
    <row r="70" spans="1:7" ht="22.5" x14ac:dyDescent="0.2">
      <c r="A70" s="71">
        <v>60</v>
      </c>
      <c r="B70" s="71" t="s">
        <v>1068</v>
      </c>
      <c r="C70" s="82" t="s">
        <v>1395</v>
      </c>
      <c r="D70" s="83" t="s">
        <v>204</v>
      </c>
      <c r="E70" s="84">
        <v>8</v>
      </c>
      <c r="F70" s="11"/>
      <c r="G70" s="129">
        <f t="shared" si="1"/>
        <v>0</v>
      </c>
    </row>
    <row r="71" spans="1:7" ht="33.75" x14ac:dyDescent="0.2">
      <c r="A71" s="71">
        <v>61</v>
      </c>
      <c r="B71" s="71" t="s">
        <v>1396</v>
      </c>
      <c r="C71" s="82" t="s">
        <v>1397</v>
      </c>
      <c r="D71" s="83" t="s">
        <v>75</v>
      </c>
      <c r="E71" s="84">
        <v>11</v>
      </c>
      <c r="F71" s="11"/>
      <c r="G71" s="129">
        <f t="shared" si="1"/>
        <v>0</v>
      </c>
    </row>
    <row r="72" spans="1:7" ht="33.75" x14ac:dyDescent="0.2">
      <c r="A72" s="71">
        <v>62</v>
      </c>
      <c r="B72" s="71" t="s">
        <v>1396</v>
      </c>
      <c r="C72" s="82" t="s">
        <v>1398</v>
      </c>
      <c r="D72" s="83" t="s">
        <v>75</v>
      </c>
      <c r="E72" s="84">
        <v>58</v>
      </c>
      <c r="F72" s="11"/>
      <c r="G72" s="129">
        <f>ROUND(E72*F72,2)</f>
        <v>0</v>
      </c>
    </row>
    <row r="73" spans="1:7" ht="33.75" x14ac:dyDescent="0.2">
      <c r="A73" s="71">
        <v>63</v>
      </c>
      <c r="B73" s="71" t="s">
        <v>1396</v>
      </c>
      <c r="C73" s="82" t="s">
        <v>1399</v>
      </c>
      <c r="D73" s="83" t="s">
        <v>75</v>
      </c>
      <c r="E73" s="84">
        <v>51</v>
      </c>
      <c r="F73" s="11"/>
      <c r="G73" s="129">
        <f t="shared" si="1"/>
        <v>0</v>
      </c>
    </row>
    <row r="74" spans="1:7" ht="33.75" x14ac:dyDescent="0.2">
      <c r="A74" s="71">
        <v>64</v>
      </c>
      <c r="B74" s="71" t="s">
        <v>1400</v>
      </c>
      <c r="C74" s="82" t="s">
        <v>1401</v>
      </c>
      <c r="D74" s="83" t="s">
        <v>75</v>
      </c>
      <c r="E74" s="84">
        <v>103</v>
      </c>
      <c r="F74" s="11"/>
      <c r="G74" s="129">
        <f t="shared" si="1"/>
        <v>0</v>
      </c>
    </row>
    <row r="75" spans="1:7" ht="33.75" x14ac:dyDescent="0.2">
      <c r="A75" s="71">
        <v>65</v>
      </c>
      <c r="B75" s="71" t="s">
        <v>1402</v>
      </c>
      <c r="C75" s="82" t="s">
        <v>1403</v>
      </c>
      <c r="D75" s="83" t="s">
        <v>75</v>
      </c>
      <c r="E75" s="84">
        <v>62</v>
      </c>
      <c r="F75" s="11"/>
      <c r="G75" s="129">
        <f t="shared" si="1"/>
        <v>0</v>
      </c>
    </row>
    <row r="76" spans="1:7" ht="22.5" x14ac:dyDescent="0.2">
      <c r="A76" s="71">
        <v>66</v>
      </c>
      <c r="B76" s="71" t="s">
        <v>1404</v>
      </c>
      <c r="C76" s="82" t="s">
        <v>1405</v>
      </c>
      <c r="D76" s="83" t="s">
        <v>75</v>
      </c>
      <c r="E76" s="84">
        <v>2929</v>
      </c>
      <c r="F76" s="11"/>
      <c r="G76" s="129">
        <f t="shared" si="1"/>
        <v>0</v>
      </c>
    </row>
    <row r="77" spans="1:7" x14ac:dyDescent="0.2">
      <c r="A77" s="72"/>
      <c r="B77" s="72"/>
      <c r="C77" s="72" t="s">
        <v>1406</v>
      </c>
      <c r="D77" s="72"/>
      <c r="E77" s="72"/>
      <c r="F77" s="72"/>
      <c r="G77" s="95">
        <f>SUM(G46:G76)</f>
        <v>0</v>
      </c>
    </row>
    <row r="78" spans="1:7" x14ac:dyDescent="0.2">
      <c r="A78" s="68"/>
      <c r="B78" s="68"/>
      <c r="C78" s="69" t="s">
        <v>2294</v>
      </c>
      <c r="D78" s="70"/>
      <c r="E78" s="68"/>
      <c r="F78" s="68"/>
      <c r="G78" s="68"/>
    </row>
    <row r="79" spans="1:7" ht="33.75" x14ac:dyDescent="0.2">
      <c r="A79" s="71">
        <v>67</v>
      </c>
      <c r="B79" s="71" t="s">
        <v>1361</v>
      </c>
      <c r="C79" s="82" t="s">
        <v>1362</v>
      </c>
      <c r="D79" s="83" t="s">
        <v>75</v>
      </c>
      <c r="E79" s="84">
        <v>85</v>
      </c>
      <c r="F79" s="11"/>
      <c r="G79" s="129">
        <f t="shared" ref="G79:G106" si="2">ROUND(E79*F79,2)</f>
        <v>0</v>
      </c>
    </row>
    <row r="80" spans="1:7" ht="33.75" x14ac:dyDescent="0.2">
      <c r="A80" s="71">
        <v>68</v>
      </c>
      <c r="B80" s="71" t="s">
        <v>1363</v>
      </c>
      <c r="C80" s="82" t="s">
        <v>1364</v>
      </c>
      <c r="D80" s="83" t="s">
        <v>75</v>
      </c>
      <c r="E80" s="84">
        <v>30</v>
      </c>
      <c r="F80" s="11"/>
      <c r="G80" s="129">
        <f t="shared" si="2"/>
        <v>0</v>
      </c>
    </row>
    <row r="81" spans="1:7" ht="33.75" x14ac:dyDescent="0.2">
      <c r="A81" s="71">
        <v>69</v>
      </c>
      <c r="B81" s="71" t="s">
        <v>1365</v>
      </c>
      <c r="C81" s="82" t="s">
        <v>1366</v>
      </c>
      <c r="D81" s="83" t="s">
        <v>75</v>
      </c>
      <c r="E81" s="84">
        <v>55</v>
      </c>
      <c r="F81" s="11"/>
      <c r="G81" s="129">
        <f t="shared" si="2"/>
        <v>0</v>
      </c>
    </row>
    <row r="82" spans="1:7" ht="33.75" x14ac:dyDescent="0.2">
      <c r="A82" s="71">
        <v>70</v>
      </c>
      <c r="B82" s="71" t="s">
        <v>1367</v>
      </c>
      <c r="C82" s="82" t="s">
        <v>1368</v>
      </c>
      <c r="D82" s="83" t="s">
        <v>75</v>
      </c>
      <c r="E82" s="84">
        <v>34</v>
      </c>
      <c r="F82" s="11"/>
      <c r="G82" s="129">
        <f t="shared" si="2"/>
        <v>0</v>
      </c>
    </row>
    <row r="83" spans="1:7" ht="33.75" x14ac:dyDescent="0.2">
      <c r="A83" s="71">
        <v>71</v>
      </c>
      <c r="B83" s="71" t="s">
        <v>1407</v>
      </c>
      <c r="C83" s="82" t="s">
        <v>1408</v>
      </c>
      <c r="D83" s="83" t="s">
        <v>75</v>
      </c>
      <c r="E83" s="84">
        <v>13</v>
      </c>
      <c r="F83" s="11"/>
      <c r="G83" s="129">
        <f t="shared" si="2"/>
        <v>0</v>
      </c>
    </row>
    <row r="84" spans="1:7" ht="33.75" x14ac:dyDescent="0.2">
      <c r="A84" s="71">
        <v>72</v>
      </c>
      <c r="B84" s="71" t="s">
        <v>1371</v>
      </c>
      <c r="C84" s="82" t="s">
        <v>1372</v>
      </c>
      <c r="D84" s="83" t="s">
        <v>15</v>
      </c>
      <c r="E84" s="84">
        <v>20.21</v>
      </c>
      <c r="F84" s="11"/>
      <c r="G84" s="129">
        <f t="shared" si="2"/>
        <v>0</v>
      </c>
    </row>
    <row r="85" spans="1:7" ht="33.75" x14ac:dyDescent="0.2">
      <c r="A85" s="71">
        <v>73</v>
      </c>
      <c r="B85" s="71" t="s">
        <v>1409</v>
      </c>
      <c r="C85" s="82" t="s">
        <v>1410</v>
      </c>
      <c r="D85" s="83" t="s">
        <v>14</v>
      </c>
      <c r="E85" s="84">
        <v>6</v>
      </c>
      <c r="F85" s="11"/>
      <c r="G85" s="129">
        <f t="shared" si="2"/>
        <v>0</v>
      </c>
    </row>
    <row r="86" spans="1:7" ht="33.75" x14ac:dyDescent="0.2">
      <c r="A86" s="71">
        <v>74</v>
      </c>
      <c r="B86" s="71" t="s">
        <v>1411</v>
      </c>
      <c r="C86" s="82" t="s">
        <v>1412</v>
      </c>
      <c r="D86" s="83" t="s">
        <v>14</v>
      </c>
      <c r="E86" s="84">
        <v>1</v>
      </c>
      <c r="F86" s="11"/>
      <c r="G86" s="129">
        <f t="shared" si="2"/>
        <v>0</v>
      </c>
    </row>
    <row r="87" spans="1:7" ht="33.75" x14ac:dyDescent="0.2">
      <c r="A87" s="71">
        <v>75</v>
      </c>
      <c r="B87" s="71" t="s">
        <v>1411</v>
      </c>
      <c r="C87" s="82" t="s">
        <v>1413</v>
      </c>
      <c r="D87" s="83" t="s">
        <v>14</v>
      </c>
      <c r="E87" s="84">
        <v>3</v>
      </c>
      <c r="F87" s="11"/>
      <c r="G87" s="129">
        <f t="shared" si="2"/>
        <v>0</v>
      </c>
    </row>
    <row r="88" spans="1:7" ht="33.75" x14ac:dyDescent="0.2">
      <c r="A88" s="71">
        <v>76</v>
      </c>
      <c r="B88" s="71" t="s">
        <v>1411</v>
      </c>
      <c r="C88" s="82" t="s">
        <v>1414</v>
      </c>
      <c r="D88" s="83" t="s">
        <v>14</v>
      </c>
      <c r="E88" s="84">
        <v>3</v>
      </c>
      <c r="F88" s="11"/>
      <c r="G88" s="129">
        <f t="shared" si="2"/>
        <v>0</v>
      </c>
    </row>
    <row r="89" spans="1:7" ht="22.5" x14ac:dyDescent="0.2">
      <c r="A89" s="71">
        <v>77</v>
      </c>
      <c r="B89" s="71" t="s">
        <v>1068</v>
      </c>
      <c r="C89" s="82" t="s">
        <v>1395</v>
      </c>
      <c r="D89" s="83" t="s">
        <v>14</v>
      </c>
      <c r="E89" s="84">
        <v>13</v>
      </c>
      <c r="F89" s="11"/>
      <c r="G89" s="129">
        <f t="shared" si="2"/>
        <v>0</v>
      </c>
    </row>
    <row r="90" spans="1:7" ht="22.5" x14ac:dyDescent="0.2">
      <c r="A90" s="71">
        <v>78</v>
      </c>
      <c r="B90" s="71" t="s">
        <v>1245</v>
      </c>
      <c r="C90" s="82" t="s">
        <v>1246</v>
      </c>
      <c r="D90" s="83" t="s">
        <v>1247</v>
      </c>
      <c r="E90" s="84">
        <v>13</v>
      </c>
      <c r="F90" s="11"/>
      <c r="G90" s="129">
        <f t="shared" si="2"/>
        <v>0</v>
      </c>
    </row>
    <row r="91" spans="1:7" ht="33.75" x14ac:dyDescent="0.2">
      <c r="A91" s="71">
        <v>79</v>
      </c>
      <c r="B91" s="71" t="s">
        <v>935</v>
      </c>
      <c r="C91" s="82" t="s">
        <v>1415</v>
      </c>
      <c r="D91" s="83" t="s">
        <v>14</v>
      </c>
      <c r="E91" s="84">
        <v>24</v>
      </c>
      <c r="F91" s="11"/>
      <c r="G91" s="129">
        <f t="shared" si="2"/>
        <v>0</v>
      </c>
    </row>
    <row r="92" spans="1:7" ht="33.75" x14ac:dyDescent="0.2">
      <c r="A92" s="71">
        <v>80</v>
      </c>
      <c r="B92" s="71" t="s">
        <v>935</v>
      </c>
      <c r="C92" s="82" t="s">
        <v>1346</v>
      </c>
      <c r="D92" s="83" t="s">
        <v>14</v>
      </c>
      <c r="E92" s="84">
        <v>15</v>
      </c>
      <c r="F92" s="11"/>
      <c r="G92" s="129">
        <f t="shared" si="2"/>
        <v>0</v>
      </c>
    </row>
    <row r="93" spans="1:7" ht="33.75" x14ac:dyDescent="0.2">
      <c r="A93" s="71">
        <v>81</v>
      </c>
      <c r="B93" s="71" t="s">
        <v>935</v>
      </c>
      <c r="C93" s="82" t="s">
        <v>1416</v>
      </c>
      <c r="D93" s="83" t="s">
        <v>14</v>
      </c>
      <c r="E93" s="84">
        <v>8</v>
      </c>
      <c r="F93" s="11"/>
      <c r="G93" s="129">
        <f t="shared" si="2"/>
        <v>0</v>
      </c>
    </row>
    <row r="94" spans="1:7" ht="33.75" x14ac:dyDescent="0.2">
      <c r="A94" s="71">
        <v>82</v>
      </c>
      <c r="B94" s="71" t="s">
        <v>935</v>
      </c>
      <c r="C94" s="82" t="s">
        <v>1417</v>
      </c>
      <c r="D94" s="83" t="s">
        <v>14</v>
      </c>
      <c r="E94" s="84">
        <v>5</v>
      </c>
      <c r="F94" s="11"/>
      <c r="G94" s="129">
        <f t="shared" si="2"/>
        <v>0</v>
      </c>
    </row>
    <row r="95" spans="1:7" ht="33.75" x14ac:dyDescent="0.2">
      <c r="A95" s="71">
        <v>83</v>
      </c>
      <c r="B95" s="71" t="s">
        <v>935</v>
      </c>
      <c r="C95" s="82" t="s">
        <v>1418</v>
      </c>
      <c r="D95" s="83" t="s">
        <v>14</v>
      </c>
      <c r="E95" s="84">
        <v>8</v>
      </c>
      <c r="F95" s="11"/>
      <c r="G95" s="129">
        <f t="shared" si="2"/>
        <v>0</v>
      </c>
    </row>
    <row r="96" spans="1:7" ht="33.75" x14ac:dyDescent="0.2">
      <c r="A96" s="71">
        <v>84</v>
      </c>
      <c r="B96" s="71" t="s">
        <v>935</v>
      </c>
      <c r="C96" s="82" t="s">
        <v>1379</v>
      </c>
      <c r="D96" s="83" t="s">
        <v>14</v>
      </c>
      <c r="E96" s="84">
        <v>5</v>
      </c>
      <c r="F96" s="11"/>
      <c r="G96" s="129">
        <f t="shared" si="2"/>
        <v>0</v>
      </c>
    </row>
    <row r="97" spans="1:7" ht="22.5" x14ac:dyDescent="0.2">
      <c r="A97" s="71">
        <v>85</v>
      </c>
      <c r="B97" s="71" t="s">
        <v>1351</v>
      </c>
      <c r="C97" s="82" t="s">
        <v>1352</v>
      </c>
      <c r="D97" s="83" t="s">
        <v>14</v>
      </c>
      <c r="E97" s="84">
        <v>13</v>
      </c>
      <c r="F97" s="11"/>
      <c r="G97" s="129">
        <f t="shared" si="2"/>
        <v>0</v>
      </c>
    </row>
    <row r="98" spans="1:7" ht="33.75" x14ac:dyDescent="0.2">
      <c r="A98" s="71">
        <v>86</v>
      </c>
      <c r="B98" s="71" t="s">
        <v>1419</v>
      </c>
      <c r="C98" s="82" t="s">
        <v>1420</v>
      </c>
      <c r="D98" s="83" t="s">
        <v>14</v>
      </c>
      <c r="E98" s="84">
        <v>26</v>
      </c>
      <c r="F98" s="11"/>
      <c r="G98" s="129">
        <f t="shared" si="2"/>
        <v>0</v>
      </c>
    </row>
    <row r="99" spans="1:7" ht="33.75" x14ac:dyDescent="0.2">
      <c r="A99" s="71">
        <v>87</v>
      </c>
      <c r="B99" s="71" t="s">
        <v>1421</v>
      </c>
      <c r="C99" s="82" t="s">
        <v>1422</v>
      </c>
      <c r="D99" s="83" t="s">
        <v>14</v>
      </c>
      <c r="E99" s="84">
        <v>26</v>
      </c>
      <c r="F99" s="11"/>
      <c r="G99" s="129">
        <f t="shared" si="2"/>
        <v>0</v>
      </c>
    </row>
    <row r="100" spans="1:7" ht="33.75" x14ac:dyDescent="0.2">
      <c r="A100" s="71">
        <v>88</v>
      </c>
      <c r="B100" s="71" t="s">
        <v>1423</v>
      </c>
      <c r="C100" s="82" t="s">
        <v>1424</v>
      </c>
      <c r="D100" s="83" t="s">
        <v>14</v>
      </c>
      <c r="E100" s="84">
        <v>16</v>
      </c>
      <c r="F100" s="11"/>
      <c r="G100" s="129">
        <f t="shared" si="2"/>
        <v>0</v>
      </c>
    </row>
    <row r="101" spans="1:7" ht="33.75" x14ac:dyDescent="0.2">
      <c r="A101" s="71">
        <v>89</v>
      </c>
      <c r="B101" s="71" t="s">
        <v>1423</v>
      </c>
      <c r="C101" s="82" t="s">
        <v>1425</v>
      </c>
      <c r="D101" s="83" t="s">
        <v>14</v>
      </c>
      <c r="E101" s="84">
        <v>10</v>
      </c>
      <c r="F101" s="11"/>
      <c r="G101" s="129">
        <f t="shared" si="2"/>
        <v>0</v>
      </c>
    </row>
    <row r="102" spans="1:7" ht="22.5" x14ac:dyDescent="0.2">
      <c r="A102" s="71">
        <v>90</v>
      </c>
      <c r="B102" s="71" t="s">
        <v>1426</v>
      </c>
      <c r="C102" s="82" t="s">
        <v>1427</v>
      </c>
      <c r="D102" s="83" t="s">
        <v>75</v>
      </c>
      <c r="E102" s="84">
        <v>85</v>
      </c>
      <c r="F102" s="11"/>
      <c r="G102" s="129">
        <f t="shared" si="2"/>
        <v>0</v>
      </c>
    </row>
    <row r="103" spans="1:7" ht="22.5" x14ac:dyDescent="0.2">
      <c r="A103" s="71">
        <v>91</v>
      </c>
      <c r="B103" s="71" t="s">
        <v>1428</v>
      </c>
      <c r="C103" s="82" t="s">
        <v>1429</v>
      </c>
      <c r="D103" s="83" t="s">
        <v>75</v>
      </c>
      <c r="E103" s="84">
        <v>30</v>
      </c>
      <c r="F103" s="11"/>
      <c r="G103" s="129">
        <f t="shared" si="2"/>
        <v>0</v>
      </c>
    </row>
    <row r="104" spans="1:7" ht="22.5" x14ac:dyDescent="0.2">
      <c r="A104" s="71">
        <v>92</v>
      </c>
      <c r="B104" s="71" t="s">
        <v>1430</v>
      </c>
      <c r="C104" s="82" t="s">
        <v>1431</v>
      </c>
      <c r="D104" s="83" t="s">
        <v>75</v>
      </c>
      <c r="E104" s="84">
        <v>55</v>
      </c>
      <c r="F104" s="11"/>
      <c r="G104" s="129">
        <f t="shared" si="2"/>
        <v>0</v>
      </c>
    </row>
    <row r="105" spans="1:7" ht="22.5" x14ac:dyDescent="0.2">
      <c r="A105" s="71">
        <v>93</v>
      </c>
      <c r="B105" s="71" t="s">
        <v>1430</v>
      </c>
      <c r="C105" s="82" t="s">
        <v>1432</v>
      </c>
      <c r="D105" s="83" t="s">
        <v>75</v>
      </c>
      <c r="E105" s="84">
        <v>34</v>
      </c>
      <c r="F105" s="11"/>
      <c r="G105" s="129">
        <f t="shared" si="2"/>
        <v>0</v>
      </c>
    </row>
    <row r="106" spans="1:7" ht="22.5" x14ac:dyDescent="0.2">
      <c r="A106" s="71">
        <v>94</v>
      </c>
      <c r="B106" s="71" t="s">
        <v>1433</v>
      </c>
      <c r="C106" s="82" t="s">
        <v>1434</v>
      </c>
      <c r="D106" s="83" t="s">
        <v>75</v>
      </c>
      <c r="E106" s="84">
        <v>13</v>
      </c>
      <c r="F106" s="11"/>
      <c r="G106" s="129">
        <f>ROUND(E106*F106,2)</f>
        <v>0</v>
      </c>
    </row>
    <row r="107" spans="1:7" x14ac:dyDescent="0.2">
      <c r="A107" s="72"/>
      <c r="B107" s="72"/>
      <c r="C107" s="72" t="s">
        <v>1435</v>
      </c>
      <c r="D107" s="72"/>
      <c r="E107" s="72"/>
      <c r="F107" s="72"/>
      <c r="G107" s="95">
        <f>SUM(G79:G106)</f>
        <v>0</v>
      </c>
    </row>
    <row r="108" spans="1:7" x14ac:dyDescent="0.2">
      <c r="A108" s="68"/>
      <c r="B108" s="68"/>
      <c r="C108" s="69" t="s">
        <v>2295</v>
      </c>
      <c r="D108" s="70"/>
      <c r="E108" s="68"/>
      <c r="F108" s="68"/>
      <c r="G108" s="68"/>
    </row>
    <row r="109" spans="1:7" ht="22.5" x14ac:dyDescent="0.2">
      <c r="A109" s="71">
        <v>95</v>
      </c>
      <c r="B109" s="71" t="s">
        <v>1436</v>
      </c>
      <c r="C109" s="82" t="s">
        <v>1437</v>
      </c>
      <c r="D109" s="83" t="s">
        <v>14</v>
      </c>
      <c r="E109" s="84">
        <v>2</v>
      </c>
      <c r="F109" s="11"/>
      <c r="G109" s="129">
        <f>ROUND(E109*F109,2)</f>
        <v>0</v>
      </c>
    </row>
    <row r="110" spans="1:7" ht="33.75" x14ac:dyDescent="0.2">
      <c r="A110" s="71">
        <v>96</v>
      </c>
      <c r="B110" s="71" t="s">
        <v>1438</v>
      </c>
      <c r="C110" s="82" t="s">
        <v>1439</v>
      </c>
      <c r="D110" s="83" t="s">
        <v>14</v>
      </c>
      <c r="E110" s="84">
        <v>2</v>
      </c>
      <c r="F110" s="11"/>
      <c r="G110" s="129">
        <f t="shared" ref="G110:G117" si="3">ROUND(E110*F110,2)</f>
        <v>0</v>
      </c>
    </row>
    <row r="111" spans="1:7" ht="22.5" x14ac:dyDescent="0.2">
      <c r="A111" s="71">
        <v>97</v>
      </c>
      <c r="B111" s="71" t="s">
        <v>1068</v>
      </c>
      <c r="C111" s="82" t="s">
        <v>1395</v>
      </c>
      <c r="D111" s="83" t="s">
        <v>14</v>
      </c>
      <c r="E111" s="84">
        <v>2</v>
      </c>
      <c r="F111" s="11"/>
      <c r="G111" s="129">
        <f t="shared" si="3"/>
        <v>0</v>
      </c>
    </row>
    <row r="112" spans="1:7" ht="22.5" x14ac:dyDescent="0.2">
      <c r="A112" s="71">
        <v>98</v>
      </c>
      <c r="B112" s="71" t="s">
        <v>1245</v>
      </c>
      <c r="C112" s="82" t="s">
        <v>1246</v>
      </c>
      <c r="D112" s="83" t="s">
        <v>1247</v>
      </c>
      <c r="E112" s="84">
        <v>2</v>
      </c>
      <c r="F112" s="11"/>
      <c r="G112" s="129">
        <f t="shared" si="3"/>
        <v>0</v>
      </c>
    </row>
    <row r="113" spans="1:7" ht="22.5" x14ac:dyDescent="0.2">
      <c r="A113" s="71">
        <v>99</v>
      </c>
      <c r="B113" s="71" t="s">
        <v>1440</v>
      </c>
      <c r="C113" s="82" t="s">
        <v>1441</v>
      </c>
      <c r="D113" s="83" t="s">
        <v>75</v>
      </c>
      <c r="E113" s="84">
        <v>41</v>
      </c>
      <c r="F113" s="11"/>
      <c r="G113" s="129">
        <f t="shared" si="3"/>
        <v>0</v>
      </c>
    </row>
    <row r="114" spans="1:7" ht="22.5" x14ac:dyDescent="0.2">
      <c r="A114" s="71">
        <v>100</v>
      </c>
      <c r="B114" s="71" t="s">
        <v>1442</v>
      </c>
      <c r="C114" s="82" t="s">
        <v>1443</v>
      </c>
      <c r="D114" s="83" t="s">
        <v>75</v>
      </c>
      <c r="E114" s="84">
        <v>41</v>
      </c>
      <c r="F114" s="11"/>
      <c r="G114" s="129">
        <f t="shared" si="3"/>
        <v>0</v>
      </c>
    </row>
    <row r="115" spans="1:7" ht="22.5" x14ac:dyDescent="0.2">
      <c r="A115" s="71">
        <v>101</v>
      </c>
      <c r="B115" s="71" t="s">
        <v>1444</v>
      </c>
      <c r="C115" s="82" t="s">
        <v>1445</v>
      </c>
      <c r="D115" s="83" t="s">
        <v>75</v>
      </c>
      <c r="E115" s="84">
        <v>41</v>
      </c>
      <c r="F115" s="11"/>
      <c r="G115" s="129">
        <f t="shared" si="3"/>
        <v>0</v>
      </c>
    </row>
    <row r="116" spans="1:7" ht="22.5" x14ac:dyDescent="0.2">
      <c r="A116" s="71">
        <v>102</v>
      </c>
      <c r="B116" s="71" t="s">
        <v>1444</v>
      </c>
      <c r="C116" s="82" t="s">
        <v>1446</v>
      </c>
      <c r="D116" s="83" t="s">
        <v>75</v>
      </c>
      <c r="E116" s="84">
        <v>41</v>
      </c>
      <c r="F116" s="11"/>
      <c r="G116" s="129">
        <f t="shared" si="3"/>
        <v>0</v>
      </c>
    </row>
    <row r="117" spans="1:7" ht="22.5" x14ac:dyDescent="0.2">
      <c r="A117" s="71">
        <v>103</v>
      </c>
      <c r="B117" s="71" t="s">
        <v>1447</v>
      </c>
      <c r="C117" s="82" t="s">
        <v>1448</v>
      </c>
      <c r="D117" s="83" t="s">
        <v>14</v>
      </c>
      <c r="E117" s="84">
        <v>8</v>
      </c>
      <c r="F117" s="11"/>
      <c r="G117" s="129">
        <f t="shared" si="3"/>
        <v>0</v>
      </c>
    </row>
    <row r="118" spans="1:7" x14ac:dyDescent="0.2">
      <c r="A118" s="72"/>
      <c r="B118" s="72"/>
      <c r="C118" s="72" t="s">
        <v>1449</v>
      </c>
      <c r="D118" s="72"/>
      <c r="E118" s="72"/>
      <c r="F118" s="72"/>
      <c r="G118" s="95">
        <f>SUM(G109:G117)</f>
        <v>0</v>
      </c>
    </row>
    <row r="119" spans="1:7" x14ac:dyDescent="0.2">
      <c r="A119" s="68"/>
      <c r="B119" s="68"/>
      <c r="C119" s="69" t="s">
        <v>2296</v>
      </c>
      <c r="D119" s="70"/>
      <c r="E119" s="68"/>
      <c r="F119" s="68"/>
      <c r="G119" s="68"/>
    </row>
    <row r="120" spans="1:7" ht="33.75" x14ac:dyDescent="0.2">
      <c r="A120" s="71">
        <v>104</v>
      </c>
      <c r="B120" s="71" t="s">
        <v>1450</v>
      </c>
      <c r="C120" s="82" t="s">
        <v>1451</v>
      </c>
      <c r="D120" s="83" t="s">
        <v>14</v>
      </c>
      <c r="E120" s="84">
        <v>1</v>
      </c>
      <c r="F120" s="11"/>
      <c r="G120" s="129">
        <f t="shared" ref="G120:G170" si="4">ROUND(E120*F120,2)</f>
        <v>0</v>
      </c>
    </row>
    <row r="121" spans="1:7" ht="33.75" x14ac:dyDescent="0.2">
      <c r="A121" s="71">
        <v>105</v>
      </c>
      <c r="B121" s="71" t="s">
        <v>1452</v>
      </c>
      <c r="C121" s="82" t="s">
        <v>1453</v>
      </c>
      <c r="D121" s="83" t="s">
        <v>14</v>
      </c>
      <c r="E121" s="84">
        <v>1</v>
      </c>
      <c r="F121" s="11"/>
      <c r="G121" s="129">
        <f t="shared" si="4"/>
        <v>0</v>
      </c>
    </row>
    <row r="122" spans="1:7" ht="33.75" x14ac:dyDescent="0.2">
      <c r="A122" s="71">
        <v>106</v>
      </c>
      <c r="B122" s="71" t="s">
        <v>1454</v>
      </c>
      <c r="C122" s="82" t="s">
        <v>1455</v>
      </c>
      <c r="D122" s="83" t="s">
        <v>14</v>
      </c>
      <c r="E122" s="84">
        <v>1</v>
      </c>
      <c r="F122" s="11"/>
      <c r="G122" s="129">
        <f t="shared" si="4"/>
        <v>0</v>
      </c>
    </row>
    <row r="123" spans="1:7" ht="33.75" x14ac:dyDescent="0.2">
      <c r="A123" s="71">
        <v>107</v>
      </c>
      <c r="B123" s="71" t="s">
        <v>1454</v>
      </c>
      <c r="C123" s="82" t="s">
        <v>1456</v>
      </c>
      <c r="D123" s="83" t="s">
        <v>14</v>
      </c>
      <c r="E123" s="84">
        <v>2</v>
      </c>
      <c r="F123" s="11"/>
      <c r="G123" s="129">
        <f t="shared" si="4"/>
        <v>0</v>
      </c>
    </row>
    <row r="124" spans="1:7" ht="33.75" x14ac:dyDescent="0.2">
      <c r="A124" s="71">
        <v>108</v>
      </c>
      <c r="B124" s="71" t="s">
        <v>1457</v>
      </c>
      <c r="C124" s="82" t="s">
        <v>1458</v>
      </c>
      <c r="D124" s="83" t="s">
        <v>14</v>
      </c>
      <c r="E124" s="84">
        <v>1</v>
      </c>
      <c r="F124" s="11"/>
      <c r="G124" s="129">
        <f t="shared" si="4"/>
        <v>0</v>
      </c>
    </row>
    <row r="125" spans="1:7" ht="33.75" x14ac:dyDescent="0.2">
      <c r="A125" s="71">
        <v>109</v>
      </c>
      <c r="B125" s="71" t="s">
        <v>1457</v>
      </c>
      <c r="C125" s="82" t="s">
        <v>1459</v>
      </c>
      <c r="D125" s="83" t="s">
        <v>14</v>
      </c>
      <c r="E125" s="84">
        <v>2</v>
      </c>
      <c r="F125" s="11"/>
      <c r="G125" s="129">
        <f t="shared" si="4"/>
        <v>0</v>
      </c>
    </row>
    <row r="126" spans="1:7" ht="22.5" x14ac:dyDescent="0.2">
      <c r="A126" s="71">
        <v>110</v>
      </c>
      <c r="B126" s="71" t="s">
        <v>1460</v>
      </c>
      <c r="C126" s="82" t="s">
        <v>1461</v>
      </c>
      <c r="D126" s="83" t="s">
        <v>204</v>
      </c>
      <c r="E126" s="84">
        <v>1</v>
      </c>
      <c r="F126" s="11"/>
      <c r="G126" s="129">
        <f t="shared" si="4"/>
        <v>0</v>
      </c>
    </row>
    <row r="127" spans="1:7" ht="22.5" x14ac:dyDescent="0.2">
      <c r="A127" s="71">
        <v>111</v>
      </c>
      <c r="B127" s="71" t="s">
        <v>1460</v>
      </c>
      <c r="C127" s="82" t="s">
        <v>1462</v>
      </c>
      <c r="D127" s="83" t="s">
        <v>204</v>
      </c>
      <c r="E127" s="84">
        <v>1</v>
      </c>
      <c r="F127" s="11"/>
      <c r="G127" s="129">
        <f t="shared" si="4"/>
        <v>0</v>
      </c>
    </row>
    <row r="128" spans="1:7" ht="22.5" x14ac:dyDescent="0.2">
      <c r="A128" s="71">
        <v>112</v>
      </c>
      <c r="B128" s="71" t="s">
        <v>1463</v>
      </c>
      <c r="C128" s="82" t="s">
        <v>1464</v>
      </c>
      <c r="D128" s="83" t="s">
        <v>14</v>
      </c>
      <c r="E128" s="84">
        <v>1</v>
      </c>
      <c r="F128" s="11"/>
      <c r="G128" s="129">
        <f t="shared" si="4"/>
        <v>0</v>
      </c>
    </row>
    <row r="129" spans="1:7" ht="22.5" x14ac:dyDescent="0.2">
      <c r="A129" s="71">
        <v>113</v>
      </c>
      <c r="B129" s="71" t="s">
        <v>1463</v>
      </c>
      <c r="C129" s="82" t="s">
        <v>1465</v>
      </c>
      <c r="D129" s="83" t="s">
        <v>14</v>
      </c>
      <c r="E129" s="84">
        <v>2</v>
      </c>
      <c r="F129" s="11"/>
      <c r="G129" s="129">
        <f t="shared" si="4"/>
        <v>0</v>
      </c>
    </row>
    <row r="130" spans="1:7" ht="33.75" x14ac:dyDescent="0.2">
      <c r="A130" s="71">
        <v>114</v>
      </c>
      <c r="B130" s="71" t="s">
        <v>1466</v>
      </c>
      <c r="C130" s="82" t="s">
        <v>1467</v>
      </c>
      <c r="D130" s="83" t="s">
        <v>14</v>
      </c>
      <c r="E130" s="84">
        <v>2</v>
      </c>
      <c r="F130" s="11"/>
      <c r="G130" s="129">
        <f t="shared" si="4"/>
        <v>0</v>
      </c>
    </row>
    <row r="131" spans="1:7" ht="22.5" x14ac:dyDescent="0.2">
      <c r="A131" s="71">
        <v>115</v>
      </c>
      <c r="B131" s="71" t="s">
        <v>1245</v>
      </c>
      <c r="C131" s="82" t="s">
        <v>1246</v>
      </c>
      <c r="D131" s="83" t="s">
        <v>1247</v>
      </c>
      <c r="E131" s="84">
        <v>9</v>
      </c>
      <c r="F131" s="11"/>
      <c r="G131" s="129">
        <f t="shared" si="4"/>
        <v>0</v>
      </c>
    </row>
    <row r="132" spans="1:7" ht="33.75" x14ac:dyDescent="0.2">
      <c r="A132" s="71">
        <v>116</v>
      </c>
      <c r="B132" s="71" t="s">
        <v>1468</v>
      </c>
      <c r="C132" s="82" t="s">
        <v>1469</v>
      </c>
      <c r="D132" s="83" t="s">
        <v>14</v>
      </c>
      <c r="E132" s="84">
        <v>16</v>
      </c>
      <c r="F132" s="11"/>
      <c r="G132" s="129">
        <f t="shared" si="4"/>
        <v>0</v>
      </c>
    </row>
    <row r="133" spans="1:7" ht="33.75" x14ac:dyDescent="0.2">
      <c r="A133" s="71">
        <v>117</v>
      </c>
      <c r="B133" s="71" t="s">
        <v>1470</v>
      </c>
      <c r="C133" s="82" t="s">
        <v>1471</v>
      </c>
      <c r="D133" s="83" t="s">
        <v>14</v>
      </c>
      <c r="E133" s="84">
        <v>3</v>
      </c>
      <c r="F133" s="11"/>
      <c r="G133" s="129">
        <f t="shared" si="4"/>
        <v>0</v>
      </c>
    </row>
    <row r="134" spans="1:7" ht="33.75" x14ac:dyDescent="0.2">
      <c r="A134" s="71">
        <v>118</v>
      </c>
      <c r="B134" s="71" t="s">
        <v>1472</v>
      </c>
      <c r="C134" s="82" t="s">
        <v>1473</v>
      </c>
      <c r="D134" s="83" t="s">
        <v>14</v>
      </c>
      <c r="E134" s="84">
        <v>2</v>
      </c>
      <c r="F134" s="11"/>
      <c r="G134" s="129">
        <f t="shared" si="4"/>
        <v>0</v>
      </c>
    </row>
    <row r="135" spans="1:7" ht="33.75" x14ac:dyDescent="0.2">
      <c r="A135" s="71">
        <v>119</v>
      </c>
      <c r="B135" s="71" t="s">
        <v>1468</v>
      </c>
      <c r="C135" s="82" t="s">
        <v>1474</v>
      </c>
      <c r="D135" s="83" t="s">
        <v>14</v>
      </c>
      <c r="E135" s="84">
        <v>1</v>
      </c>
      <c r="F135" s="11"/>
      <c r="G135" s="129">
        <f t="shared" si="4"/>
        <v>0</v>
      </c>
    </row>
    <row r="136" spans="1:7" ht="33.75" x14ac:dyDescent="0.2">
      <c r="A136" s="71">
        <v>120</v>
      </c>
      <c r="B136" s="71" t="s">
        <v>1475</v>
      </c>
      <c r="C136" s="82" t="s">
        <v>1476</v>
      </c>
      <c r="D136" s="83" t="s">
        <v>14</v>
      </c>
      <c r="E136" s="84">
        <v>27</v>
      </c>
      <c r="F136" s="11"/>
      <c r="G136" s="129">
        <f t="shared" si="4"/>
        <v>0</v>
      </c>
    </row>
    <row r="137" spans="1:7" ht="33.75" x14ac:dyDescent="0.2">
      <c r="A137" s="71">
        <v>121</v>
      </c>
      <c r="B137" s="71" t="s">
        <v>1475</v>
      </c>
      <c r="C137" s="82" t="s">
        <v>1477</v>
      </c>
      <c r="D137" s="83" t="s">
        <v>14</v>
      </c>
      <c r="E137" s="84">
        <v>9</v>
      </c>
      <c r="F137" s="11"/>
      <c r="G137" s="129">
        <f t="shared" si="4"/>
        <v>0</v>
      </c>
    </row>
    <row r="138" spans="1:7" ht="33.75" x14ac:dyDescent="0.2">
      <c r="A138" s="71">
        <v>122</v>
      </c>
      <c r="B138" s="71" t="s">
        <v>1478</v>
      </c>
      <c r="C138" s="82" t="s">
        <v>1479</v>
      </c>
      <c r="D138" s="83" t="s">
        <v>14</v>
      </c>
      <c r="E138" s="84">
        <v>10</v>
      </c>
      <c r="F138" s="11"/>
      <c r="G138" s="129">
        <f t="shared" si="4"/>
        <v>0</v>
      </c>
    </row>
    <row r="139" spans="1:7" ht="33.75" x14ac:dyDescent="0.2">
      <c r="A139" s="71">
        <v>123</v>
      </c>
      <c r="B139" s="71" t="s">
        <v>1478</v>
      </c>
      <c r="C139" s="82" t="s">
        <v>1480</v>
      </c>
      <c r="D139" s="83" t="s">
        <v>14</v>
      </c>
      <c r="E139" s="84">
        <v>10</v>
      </c>
      <c r="F139" s="11"/>
      <c r="G139" s="129">
        <f t="shared" si="4"/>
        <v>0</v>
      </c>
    </row>
    <row r="140" spans="1:7" ht="33.75" x14ac:dyDescent="0.2">
      <c r="A140" s="71">
        <v>124</v>
      </c>
      <c r="B140" s="71" t="s">
        <v>1481</v>
      </c>
      <c r="C140" s="82" t="s">
        <v>1482</v>
      </c>
      <c r="D140" s="83" t="s">
        <v>14</v>
      </c>
      <c r="E140" s="84">
        <v>2</v>
      </c>
      <c r="F140" s="11"/>
      <c r="G140" s="129">
        <f t="shared" si="4"/>
        <v>0</v>
      </c>
    </row>
    <row r="141" spans="1:7" ht="33.75" x14ac:dyDescent="0.2">
      <c r="A141" s="71">
        <v>125</v>
      </c>
      <c r="B141" s="71" t="s">
        <v>1481</v>
      </c>
      <c r="C141" s="82" t="s">
        <v>1483</v>
      </c>
      <c r="D141" s="83" t="s">
        <v>14</v>
      </c>
      <c r="E141" s="84">
        <v>2</v>
      </c>
      <c r="F141" s="11"/>
      <c r="G141" s="129">
        <f t="shared" si="4"/>
        <v>0</v>
      </c>
    </row>
    <row r="142" spans="1:7" ht="33.75" x14ac:dyDescent="0.2">
      <c r="A142" s="71">
        <v>126</v>
      </c>
      <c r="B142" s="71" t="s">
        <v>1484</v>
      </c>
      <c r="C142" s="82" t="s">
        <v>1485</v>
      </c>
      <c r="D142" s="83" t="s">
        <v>14</v>
      </c>
      <c r="E142" s="84">
        <v>2</v>
      </c>
      <c r="F142" s="11"/>
      <c r="G142" s="129">
        <f t="shared" si="4"/>
        <v>0</v>
      </c>
    </row>
    <row r="143" spans="1:7" ht="33.75" x14ac:dyDescent="0.2">
      <c r="A143" s="71">
        <v>127</v>
      </c>
      <c r="B143" s="71" t="s">
        <v>1484</v>
      </c>
      <c r="C143" s="82" t="s">
        <v>1486</v>
      </c>
      <c r="D143" s="83" t="s">
        <v>14</v>
      </c>
      <c r="E143" s="84">
        <v>2</v>
      </c>
      <c r="F143" s="11"/>
      <c r="G143" s="129">
        <f t="shared" si="4"/>
        <v>0</v>
      </c>
    </row>
    <row r="144" spans="1:7" ht="33.75" x14ac:dyDescent="0.2">
      <c r="A144" s="71">
        <v>128</v>
      </c>
      <c r="B144" s="71" t="s">
        <v>1481</v>
      </c>
      <c r="C144" s="82" t="s">
        <v>1487</v>
      </c>
      <c r="D144" s="83" t="s">
        <v>14</v>
      </c>
      <c r="E144" s="84">
        <v>2</v>
      </c>
      <c r="F144" s="11"/>
      <c r="G144" s="129">
        <f t="shared" si="4"/>
        <v>0</v>
      </c>
    </row>
    <row r="145" spans="1:7" ht="33.75" x14ac:dyDescent="0.2">
      <c r="A145" s="71">
        <v>129</v>
      </c>
      <c r="B145" s="71" t="s">
        <v>1481</v>
      </c>
      <c r="C145" s="82" t="s">
        <v>1488</v>
      </c>
      <c r="D145" s="83" t="s">
        <v>14</v>
      </c>
      <c r="E145" s="84">
        <v>2</v>
      </c>
      <c r="F145" s="11"/>
      <c r="G145" s="129">
        <f t="shared" si="4"/>
        <v>0</v>
      </c>
    </row>
    <row r="146" spans="1:7" ht="33.75" x14ac:dyDescent="0.2">
      <c r="A146" s="71">
        <v>130</v>
      </c>
      <c r="B146" s="71" t="s">
        <v>1489</v>
      </c>
      <c r="C146" s="82" t="s">
        <v>1490</v>
      </c>
      <c r="D146" s="83" t="s">
        <v>14</v>
      </c>
      <c r="E146" s="84">
        <v>2</v>
      </c>
      <c r="F146" s="11"/>
      <c r="G146" s="129">
        <f t="shared" si="4"/>
        <v>0</v>
      </c>
    </row>
    <row r="147" spans="1:7" ht="33.75" x14ac:dyDescent="0.2">
      <c r="A147" s="71">
        <v>131</v>
      </c>
      <c r="B147" s="71" t="s">
        <v>1491</v>
      </c>
      <c r="C147" s="82" t="s">
        <v>1492</v>
      </c>
      <c r="D147" s="83" t="s">
        <v>14</v>
      </c>
      <c r="E147" s="84">
        <v>1</v>
      </c>
      <c r="F147" s="11"/>
      <c r="G147" s="129">
        <f t="shared" si="4"/>
        <v>0</v>
      </c>
    </row>
    <row r="148" spans="1:7" ht="33.75" x14ac:dyDescent="0.2">
      <c r="A148" s="71">
        <v>132</v>
      </c>
      <c r="B148" s="71" t="s">
        <v>1493</v>
      </c>
      <c r="C148" s="82" t="s">
        <v>1494</v>
      </c>
      <c r="D148" s="83" t="s">
        <v>14</v>
      </c>
      <c r="E148" s="84">
        <v>2</v>
      </c>
      <c r="F148" s="11"/>
      <c r="G148" s="129">
        <f t="shared" si="4"/>
        <v>0</v>
      </c>
    </row>
    <row r="149" spans="1:7" ht="33.75" x14ac:dyDescent="0.2">
      <c r="A149" s="71">
        <v>133</v>
      </c>
      <c r="B149" s="71" t="s">
        <v>1493</v>
      </c>
      <c r="C149" s="82" t="s">
        <v>1495</v>
      </c>
      <c r="D149" s="83" t="s">
        <v>14</v>
      </c>
      <c r="E149" s="84">
        <v>1</v>
      </c>
      <c r="F149" s="11"/>
      <c r="G149" s="129">
        <f t="shared" si="4"/>
        <v>0</v>
      </c>
    </row>
    <row r="150" spans="1:7" ht="33.75" x14ac:dyDescent="0.2">
      <c r="A150" s="71">
        <v>134</v>
      </c>
      <c r="B150" s="71" t="s">
        <v>1496</v>
      </c>
      <c r="C150" s="82" t="s">
        <v>1497</v>
      </c>
      <c r="D150" s="83" t="s">
        <v>14</v>
      </c>
      <c r="E150" s="84">
        <v>2</v>
      </c>
      <c r="F150" s="11"/>
      <c r="G150" s="129">
        <f t="shared" si="4"/>
        <v>0</v>
      </c>
    </row>
    <row r="151" spans="1:7" ht="33.75" x14ac:dyDescent="0.2">
      <c r="A151" s="71">
        <v>135</v>
      </c>
      <c r="B151" s="71" t="s">
        <v>1496</v>
      </c>
      <c r="C151" s="82" t="s">
        <v>1498</v>
      </c>
      <c r="D151" s="83" t="s">
        <v>14</v>
      </c>
      <c r="E151" s="84">
        <v>1</v>
      </c>
      <c r="F151" s="11"/>
      <c r="G151" s="129">
        <f t="shared" si="4"/>
        <v>0</v>
      </c>
    </row>
    <row r="152" spans="1:7" ht="33.75" x14ac:dyDescent="0.2">
      <c r="A152" s="71">
        <v>136</v>
      </c>
      <c r="B152" s="71" t="s">
        <v>1499</v>
      </c>
      <c r="C152" s="82" t="s">
        <v>1500</v>
      </c>
      <c r="D152" s="83" t="s">
        <v>14</v>
      </c>
      <c r="E152" s="84">
        <v>1</v>
      </c>
      <c r="F152" s="11"/>
      <c r="G152" s="129">
        <f t="shared" si="4"/>
        <v>0</v>
      </c>
    </row>
    <row r="153" spans="1:7" ht="33.75" x14ac:dyDescent="0.2">
      <c r="A153" s="71">
        <v>137</v>
      </c>
      <c r="B153" s="71" t="s">
        <v>1501</v>
      </c>
      <c r="C153" s="82" t="s">
        <v>1502</v>
      </c>
      <c r="D153" s="83" t="s">
        <v>14</v>
      </c>
      <c r="E153" s="84">
        <v>1</v>
      </c>
      <c r="F153" s="11"/>
      <c r="G153" s="129">
        <f t="shared" si="4"/>
        <v>0</v>
      </c>
    </row>
    <row r="154" spans="1:7" ht="33.75" x14ac:dyDescent="0.2">
      <c r="A154" s="71">
        <v>138</v>
      </c>
      <c r="B154" s="71" t="s">
        <v>1503</v>
      </c>
      <c r="C154" s="82" t="s">
        <v>1504</v>
      </c>
      <c r="D154" s="83" t="s">
        <v>15</v>
      </c>
      <c r="E154" s="84">
        <v>22.7</v>
      </c>
      <c r="F154" s="11"/>
      <c r="G154" s="129">
        <f t="shared" si="4"/>
        <v>0</v>
      </c>
    </row>
    <row r="155" spans="1:7" ht="33.75" x14ac:dyDescent="0.2">
      <c r="A155" s="71">
        <v>139</v>
      </c>
      <c r="B155" s="71" t="s">
        <v>1505</v>
      </c>
      <c r="C155" s="82" t="s">
        <v>1506</v>
      </c>
      <c r="D155" s="83" t="s">
        <v>15</v>
      </c>
      <c r="E155" s="84">
        <v>59.2</v>
      </c>
      <c r="F155" s="11"/>
      <c r="G155" s="129">
        <f t="shared" si="4"/>
        <v>0</v>
      </c>
    </row>
    <row r="156" spans="1:7" ht="33.75" x14ac:dyDescent="0.2">
      <c r="A156" s="71">
        <v>140</v>
      </c>
      <c r="B156" s="71" t="s">
        <v>1507</v>
      </c>
      <c r="C156" s="82" t="s">
        <v>1508</v>
      </c>
      <c r="D156" s="83" t="s">
        <v>15</v>
      </c>
      <c r="E156" s="84">
        <v>30.36</v>
      </c>
      <c r="F156" s="11"/>
      <c r="G156" s="129">
        <f t="shared" si="4"/>
        <v>0</v>
      </c>
    </row>
    <row r="157" spans="1:7" ht="33.75" x14ac:dyDescent="0.2">
      <c r="A157" s="71">
        <v>141</v>
      </c>
      <c r="B157" s="71" t="s">
        <v>1509</v>
      </c>
      <c r="C157" s="82" t="s">
        <v>1510</v>
      </c>
      <c r="D157" s="83" t="s">
        <v>15</v>
      </c>
      <c r="E157" s="84">
        <v>2.9</v>
      </c>
      <c r="F157" s="11"/>
      <c r="G157" s="129">
        <f t="shared" si="4"/>
        <v>0</v>
      </c>
    </row>
    <row r="158" spans="1:7" ht="33.75" x14ac:dyDescent="0.2">
      <c r="A158" s="71">
        <v>142</v>
      </c>
      <c r="B158" s="71" t="s">
        <v>1511</v>
      </c>
      <c r="C158" s="82" t="s">
        <v>1512</v>
      </c>
      <c r="D158" s="83" t="s">
        <v>15</v>
      </c>
      <c r="E158" s="84">
        <v>14.14</v>
      </c>
      <c r="F158" s="11"/>
      <c r="G158" s="129">
        <f t="shared" si="4"/>
        <v>0</v>
      </c>
    </row>
    <row r="159" spans="1:7" ht="33.75" x14ac:dyDescent="0.2">
      <c r="A159" s="71">
        <v>143</v>
      </c>
      <c r="B159" s="71" t="s">
        <v>1513</v>
      </c>
      <c r="C159" s="82" t="s">
        <v>1514</v>
      </c>
      <c r="D159" s="83" t="s">
        <v>15</v>
      </c>
      <c r="E159" s="84">
        <v>52.07</v>
      </c>
      <c r="F159" s="11"/>
      <c r="G159" s="129">
        <f t="shared" si="4"/>
        <v>0</v>
      </c>
    </row>
    <row r="160" spans="1:7" ht="33.75" x14ac:dyDescent="0.2">
      <c r="A160" s="71">
        <v>144</v>
      </c>
      <c r="B160" s="71" t="s">
        <v>1515</v>
      </c>
      <c r="C160" s="82" t="s">
        <v>1516</v>
      </c>
      <c r="D160" s="83" t="s">
        <v>15</v>
      </c>
      <c r="E160" s="84">
        <v>13.21</v>
      </c>
      <c r="F160" s="11"/>
      <c r="G160" s="129">
        <f t="shared" si="4"/>
        <v>0</v>
      </c>
    </row>
    <row r="161" spans="1:7" ht="33.75" x14ac:dyDescent="0.2">
      <c r="A161" s="71">
        <v>145</v>
      </c>
      <c r="B161" s="71" t="s">
        <v>1517</v>
      </c>
      <c r="C161" s="82" t="s">
        <v>1518</v>
      </c>
      <c r="D161" s="83" t="s">
        <v>75</v>
      </c>
      <c r="E161" s="84">
        <v>27.6</v>
      </c>
      <c r="F161" s="11"/>
      <c r="G161" s="129">
        <f t="shared" si="4"/>
        <v>0</v>
      </c>
    </row>
    <row r="162" spans="1:7" ht="33.75" x14ac:dyDescent="0.2">
      <c r="A162" s="71">
        <v>146</v>
      </c>
      <c r="B162" s="71" t="s">
        <v>1517</v>
      </c>
      <c r="C162" s="82" t="s">
        <v>1519</v>
      </c>
      <c r="D162" s="83" t="s">
        <v>75</v>
      </c>
      <c r="E162" s="84">
        <v>4.2</v>
      </c>
      <c r="F162" s="11"/>
      <c r="G162" s="129">
        <f t="shared" si="4"/>
        <v>0</v>
      </c>
    </row>
    <row r="163" spans="1:7" ht="33.75" x14ac:dyDescent="0.2">
      <c r="A163" s="71">
        <v>147</v>
      </c>
      <c r="B163" s="71" t="s">
        <v>1517</v>
      </c>
      <c r="C163" s="82" t="s">
        <v>1520</v>
      </c>
      <c r="D163" s="83" t="s">
        <v>75</v>
      </c>
      <c r="E163" s="84">
        <v>3.6</v>
      </c>
      <c r="F163" s="11"/>
      <c r="G163" s="129">
        <f t="shared" si="4"/>
        <v>0</v>
      </c>
    </row>
    <row r="164" spans="1:7" ht="22.5" x14ac:dyDescent="0.2">
      <c r="A164" s="71">
        <v>148</v>
      </c>
      <c r="B164" s="71" t="s">
        <v>1521</v>
      </c>
      <c r="C164" s="82" t="s">
        <v>1522</v>
      </c>
      <c r="D164" s="83" t="s">
        <v>14</v>
      </c>
      <c r="E164" s="84">
        <v>15</v>
      </c>
      <c r="F164" s="11"/>
      <c r="G164" s="129">
        <f t="shared" si="4"/>
        <v>0</v>
      </c>
    </row>
    <row r="165" spans="1:7" ht="22.5" x14ac:dyDescent="0.2">
      <c r="A165" s="71">
        <v>149</v>
      </c>
      <c r="B165" s="71" t="s">
        <v>1523</v>
      </c>
      <c r="C165" s="82" t="s">
        <v>1524</v>
      </c>
      <c r="D165" s="83" t="s">
        <v>14</v>
      </c>
      <c r="E165" s="84">
        <v>4</v>
      </c>
      <c r="F165" s="11"/>
      <c r="G165" s="129">
        <f t="shared" si="4"/>
        <v>0</v>
      </c>
    </row>
    <row r="166" spans="1:7" ht="22.5" x14ac:dyDescent="0.2">
      <c r="A166" s="71">
        <v>150</v>
      </c>
      <c r="B166" s="71" t="s">
        <v>1525</v>
      </c>
      <c r="C166" s="82" t="s">
        <v>1526</v>
      </c>
      <c r="D166" s="83" t="s">
        <v>14</v>
      </c>
      <c r="E166" s="84">
        <v>21</v>
      </c>
      <c r="F166" s="11"/>
      <c r="G166" s="129">
        <f t="shared" si="4"/>
        <v>0</v>
      </c>
    </row>
    <row r="167" spans="1:7" ht="22.5" x14ac:dyDescent="0.2">
      <c r="A167" s="71">
        <v>151</v>
      </c>
      <c r="B167" s="71" t="s">
        <v>1521</v>
      </c>
      <c r="C167" s="82" t="s">
        <v>1527</v>
      </c>
      <c r="D167" s="83" t="s">
        <v>14</v>
      </c>
      <c r="E167" s="84">
        <v>2</v>
      </c>
      <c r="F167" s="11"/>
      <c r="G167" s="129">
        <f t="shared" si="4"/>
        <v>0</v>
      </c>
    </row>
    <row r="168" spans="1:7" ht="22.5" x14ac:dyDescent="0.2">
      <c r="A168" s="71">
        <v>152</v>
      </c>
      <c r="B168" s="71" t="s">
        <v>1528</v>
      </c>
      <c r="C168" s="82" t="s">
        <v>1529</v>
      </c>
      <c r="D168" s="83" t="s">
        <v>15</v>
      </c>
      <c r="E168" s="84">
        <v>200</v>
      </c>
      <c r="F168" s="11"/>
      <c r="G168" s="129">
        <f t="shared" si="4"/>
        <v>0</v>
      </c>
    </row>
    <row r="169" spans="1:7" ht="22.5" x14ac:dyDescent="0.2">
      <c r="A169" s="71">
        <v>153</v>
      </c>
      <c r="B169" s="71" t="s">
        <v>1528</v>
      </c>
      <c r="C169" s="82" t="s">
        <v>1530</v>
      </c>
      <c r="D169" s="83" t="s">
        <v>15</v>
      </c>
      <c r="E169" s="84">
        <v>100.2</v>
      </c>
      <c r="F169" s="11"/>
      <c r="G169" s="129">
        <f t="shared" si="4"/>
        <v>0</v>
      </c>
    </row>
    <row r="170" spans="1:7" ht="33.75" x14ac:dyDescent="0.2">
      <c r="A170" s="71">
        <v>154</v>
      </c>
      <c r="B170" s="71" t="s">
        <v>1531</v>
      </c>
      <c r="C170" s="82" t="s">
        <v>1532</v>
      </c>
      <c r="D170" s="83" t="s">
        <v>15</v>
      </c>
      <c r="E170" s="84">
        <v>100.2</v>
      </c>
      <c r="F170" s="11"/>
      <c r="G170" s="129">
        <f>ROUND(E170*F170,2)</f>
        <v>0</v>
      </c>
    </row>
    <row r="171" spans="1:7" x14ac:dyDescent="0.2">
      <c r="A171" s="72"/>
      <c r="B171" s="72"/>
      <c r="C171" s="72" t="s">
        <v>1533</v>
      </c>
      <c r="D171" s="72"/>
      <c r="E171" s="72"/>
      <c r="F171" s="72"/>
      <c r="G171" s="95">
        <f>SUM(G120:G170)</f>
        <v>0</v>
      </c>
    </row>
    <row r="172" spans="1:7" x14ac:dyDescent="0.2">
      <c r="A172" s="68"/>
      <c r="B172" s="68"/>
      <c r="C172" s="69" t="s">
        <v>2297</v>
      </c>
      <c r="D172" s="70"/>
      <c r="E172" s="68"/>
      <c r="F172" s="68"/>
      <c r="G172" s="68"/>
    </row>
    <row r="173" spans="1:7" ht="33.75" x14ac:dyDescent="0.2">
      <c r="A173" s="71">
        <v>155</v>
      </c>
      <c r="B173" s="71" t="s">
        <v>199</v>
      </c>
      <c r="C173" s="82" t="s">
        <v>909</v>
      </c>
      <c r="D173" s="83" t="s">
        <v>14</v>
      </c>
      <c r="E173" s="84">
        <v>101</v>
      </c>
      <c r="F173" s="11"/>
      <c r="G173" s="129">
        <f>ROUND(E173*F173,2)</f>
        <v>0</v>
      </c>
    </row>
    <row r="174" spans="1:7" ht="33.75" x14ac:dyDescent="0.2">
      <c r="A174" s="71">
        <v>156</v>
      </c>
      <c r="B174" s="71" t="s">
        <v>199</v>
      </c>
      <c r="C174" s="82" t="s">
        <v>1534</v>
      </c>
      <c r="D174" s="83" t="s">
        <v>14</v>
      </c>
      <c r="E174" s="84">
        <v>11</v>
      </c>
      <c r="F174" s="11"/>
      <c r="G174" s="129">
        <f t="shared" ref="G174:G193" si="5">ROUND(E174*F174,2)</f>
        <v>0</v>
      </c>
    </row>
    <row r="175" spans="1:7" ht="33.75" x14ac:dyDescent="0.2">
      <c r="A175" s="71">
        <v>157</v>
      </c>
      <c r="B175" s="71" t="s">
        <v>1535</v>
      </c>
      <c r="C175" s="82" t="s">
        <v>1536</v>
      </c>
      <c r="D175" s="83" t="s">
        <v>382</v>
      </c>
      <c r="E175" s="84">
        <v>0.7</v>
      </c>
      <c r="F175" s="11"/>
      <c r="G175" s="129">
        <f t="shared" si="5"/>
        <v>0</v>
      </c>
    </row>
    <row r="176" spans="1:7" ht="33.75" x14ac:dyDescent="0.2">
      <c r="A176" s="71">
        <v>158</v>
      </c>
      <c r="B176" s="71" t="s">
        <v>1537</v>
      </c>
      <c r="C176" s="82" t="s">
        <v>1538</v>
      </c>
      <c r="D176" s="83" t="s">
        <v>75</v>
      </c>
      <c r="E176" s="84">
        <v>502</v>
      </c>
      <c r="F176" s="11"/>
      <c r="G176" s="129">
        <f t="shared" si="5"/>
        <v>0</v>
      </c>
    </row>
    <row r="177" spans="1:7" ht="22.5" x14ac:dyDescent="0.2">
      <c r="A177" s="71">
        <v>159</v>
      </c>
      <c r="B177" s="71" t="s">
        <v>1539</v>
      </c>
      <c r="C177" s="82" t="s">
        <v>1540</v>
      </c>
      <c r="D177" s="83" t="s">
        <v>75</v>
      </c>
      <c r="E177" s="84">
        <v>2929</v>
      </c>
      <c r="F177" s="11"/>
      <c r="G177" s="129">
        <f t="shared" si="5"/>
        <v>0</v>
      </c>
    </row>
    <row r="178" spans="1:7" ht="33.75" x14ac:dyDescent="0.2">
      <c r="A178" s="71">
        <v>160</v>
      </c>
      <c r="B178" s="71" t="s">
        <v>1541</v>
      </c>
      <c r="C178" s="82" t="s">
        <v>1542</v>
      </c>
      <c r="D178" s="83" t="s">
        <v>75</v>
      </c>
      <c r="E178" s="84">
        <v>502</v>
      </c>
      <c r="F178" s="11"/>
      <c r="G178" s="129">
        <f t="shared" si="5"/>
        <v>0</v>
      </c>
    </row>
    <row r="179" spans="1:7" ht="22.5" x14ac:dyDescent="0.2">
      <c r="A179" s="71">
        <v>161</v>
      </c>
      <c r="B179" s="71" t="s">
        <v>1543</v>
      </c>
      <c r="C179" s="82" t="s">
        <v>913</v>
      </c>
      <c r="D179" s="83" t="s">
        <v>75</v>
      </c>
      <c r="E179" s="84">
        <v>2929</v>
      </c>
      <c r="F179" s="11"/>
      <c r="G179" s="129">
        <f t="shared" si="5"/>
        <v>0</v>
      </c>
    </row>
    <row r="180" spans="1:7" ht="33.75" x14ac:dyDescent="0.2">
      <c r="A180" s="71">
        <v>162</v>
      </c>
      <c r="B180" s="71" t="s">
        <v>1544</v>
      </c>
      <c r="C180" s="82" t="s">
        <v>1545</v>
      </c>
      <c r="D180" s="83" t="s">
        <v>14</v>
      </c>
      <c r="E180" s="84">
        <v>35</v>
      </c>
      <c r="F180" s="11"/>
      <c r="G180" s="129">
        <f t="shared" si="5"/>
        <v>0</v>
      </c>
    </row>
    <row r="181" spans="1:7" ht="33.75" x14ac:dyDescent="0.2">
      <c r="A181" s="71">
        <v>163</v>
      </c>
      <c r="B181" s="71" t="s">
        <v>1546</v>
      </c>
      <c r="C181" s="82" t="s">
        <v>1547</v>
      </c>
      <c r="D181" s="83" t="s">
        <v>14</v>
      </c>
      <c r="E181" s="84">
        <v>8</v>
      </c>
      <c r="F181" s="11"/>
      <c r="G181" s="129">
        <f t="shared" si="5"/>
        <v>0</v>
      </c>
    </row>
    <row r="182" spans="1:7" ht="33.75" x14ac:dyDescent="0.2">
      <c r="A182" s="71">
        <v>164</v>
      </c>
      <c r="B182" s="71" t="s">
        <v>1548</v>
      </c>
      <c r="C182" s="82" t="s">
        <v>1549</v>
      </c>
      <c r="D182" s="83" t="s">
        <v>14</v>
      </c>
      <c r="E182" s="84">
        <v>2</v>
      </c>
      <c r="F182" s="11"/>
      <c r="G182" s="129">
        <f t="shared" si="5"/>
        <v>0</v>
      </c>
    </row>
    <row r="183" spans="1:7" ht="22.5" x14ac:dyDescent="0.2">
      <c r="A183" s="71">
        <v>165</v>
      </c>
      <c r="B183" s="71" t="s">
        <v>1550</v>
      </c>
      <c r="C183" s="82" t="s">
        <v>1551</v>
      </c>
      <c r="D183" s="83" t="s">
        <v>204</v>
      </c>
      <c r="E183" s="84">
        <v>1</v>
      </c>
      <c r="F183" s="11"/>
      <c r="G183" s="129">
        <f t="shared" si="5"/>
        <v>0</v>
      </c>
    </row>
    <row r="184" spans="1:7" ht="22.5" x14ac:dyDescent="0.2">
      <c r="A184" s="71">
        <v>166</v>
      </c>
      <c r="B184" s="71" t="s">
        <v>1552</v>
      </c>
      <c r="C184" s="82" t="s">
        <v>1553</v>
      </c>
      <c r="D184" s="83" t="s">
        <v>204</v>
      </c>
      <c r="E184" s="84">
        <v>1</v>
      </c>
      <c r="F184" s="11"/>
      <c r="G184" s="129">
        <f t="shared" si="5"/>
        <v>0</v>
      </c>
    </row>
    <row r="185" spans="1:7" ht="22.5" x14ac:dyDescent="0.2">
      <c r="A185" s="71">
        <v>167</v>
      </c>
      <c r="B185" s="71" t="s">
        <v>1554</v>
      </c>
      <c r="C185" s="82" t="s">
        <v>1555</v>
      </c>
      <c r="D185" s="83" t="s">
        <v>204</v>
      </c>
      <c r="E185" s="84">
        <v>1</v>
      </c>
      <c r="F185" s="11"/>
      <c r="G185" s="129">
        <f t="shared" si="5"/>
        <v>0</v>
      </c>
    </row>
    <row r="186" spans="1:7" ht="22.5" x14ac:dyDescent="0.2">
      <c r="A186" s="71">
        <v>168</v>
      </c>
      <c r="B186" s="71" t="s">
        <v>1556</v>
      </c>
      <c r="C186" s="82" t="s">
        <v>1557</v>
      </c>
      <c r="D186" s="83" t="s">
        <v>204</v>
      </c>
      <c r="E186" s="84">
        <v>1</v>
      </c>
      <c r="F186" s="11"/>
      <c r="G186" s="129">
        <f>ROUND(E186*F186,2)</f>
        <v>0</v>
      </c>
    </row>
    <row r="187" spans="1:7" ht="22.5" x14ac:dyDescent="0.2">
      <c r="A187" s="71">
        <v>169</v>
      </c>
      <c r="B187" s="71" t="s">
        <v>1558</v>
      </c>
      <c r="C187" s="82" t="s">
        <v>1559</v>
      </c>
      <c r="D187" s="83" t="s">
        <v>204</v>
      </c>
      <c r="E187" s="84">
        <v>1</v>
      </c>
      <c r="F187" s="11"/>
      <c r="G187" s="129">
        <f t="shared" si="5"/>
        <v>0</v>
      </c>
    </row>
    <row r="188" spans="1:7" ht="22.5" x14ac:dyDescent="0.2">
      <c r="A188" s="71">
        <v>170</v>
      </c>
      <c r="B188" s="71" t="s">
        <v>1560</v>
      </c>
      <c r="C188" s="82" t="s">
        <v>1561</v>
      </c>
      <c r="D188" s="83" t="s">
        <v>204</v>
      </c>
      <c r="E188" s="84">
        <v>1</v>
      </c>
      <c r="F188" s="11"/>
      <c r="G188" s="129">
        <f t="shared" si="5"/>
        <v>0</v>
      </c>
    </row>
    <row r="189" spans="1:7" ht="22.5" x14ac:dyDescent="0.2">
      <c r="A189" s="71">
        <v>171</v>
      </c>
      <c r="B189" s="71" t="s">
        <v>1562</v>
      </c>
      <c r="C189" s="82" t="s">
        <v>1563</v>
      </c>
      <c r="D189" s="83" t="s">
        <v>204</v>
      </c>
      <c r="E189" s="84">
        <v>1</v>
      </c>
      <c r="F189" s="11"/>
      <c r="G189" s="129">
        <f t="shared" si="5"/>
        <v>0</v>
      </c>
    </row>
    <row r="190" spans="1:7" ht="22.5" x14ac:dyDescent="0.2">
      <c r="A190" s="71">
        <v>172</v>
      </c>
      <c r="B190" s="71" t="s">
        <v>1564</v>
      </c>
      <c r="C190" s="82" t="s">
        <v>1565</v>
      </c>
      <c r="D190" s="83" t="s">
        <v>204</v>
      </c>
      <c r="E190" s="84">
        <v>1</v>
      </c>
      <c r="F190" s="11"/>
      <c r="G190" s="129">
        <f t="shared" si="5"/>
        <v>0</v>
      </c>
    </row>
    <row r="191" spans="1:7" ht="33.75" x14ac:dyDescent="0.2">
      <c r="A191" s="71">
        <v>173</v>
      </c>
      <c r="B191" s="71" t="s">
        <v>1566</v>
      </c>
      <c r="C191" s="82" t="s">
        <v>1567</v>
      </c>
      <c r="D191" s="83" t="s">
        <v>204</v>
      </c>
      <c r="E191" s="84">
        <v>1</v>
      </c>
      <c r="F191" s="11"/>
      <c r="G191" s="129">
        <f>ROUND(E191*F191,2)</f>
        <v>0</v>
      </c>
    </row>
    <row r="192" spans="1:7" ht="22.5" x14ac:dyDescent="0.2">
      <c r="A192" s="71">
        <v>174</v>
      </c>
      <c r="B192" s="71" t="s">
        <v>1568</v>
      </c>
      <c r="C192" s="82" t="s">
        <v>1569</v>
      </c>
      <c r="D192" s="83" t="s">
        <v>75</v>
      </c>
      <c r="E192" s="84">
        <v>35</v>
      </c>
      <c r="F192" s="11"/>
      <c r="G192" s="129">
        <f t="shared" si="5"/>
        <v>0</v>
      </c>
    </row>
    <row r="193" spans="1:7" ht="22.5" x14ac:dyDescent="0.2">
      <c r="A193" s="71">
        <v>175</v>
      </c>
      <c r="B193" s="71" t="s">
        <v>1570</v>
      </c>
      <c r="C193" s="82" t="s">
        <v>1571</v>
      </c>
      <c r="D193" s="83" t="s">
        <v>75</v>
      </c>
      <c r="E193" s="84">
        <v>35</v>
      </c>
      <c r="F193" s="11"/>
      <c r="G193" s="129">
        <f t="shared" si="5"/>
        <v>0</v>
      </c>
    </row>
    <row r="194" spans="1:7" x14ac:dyDescent="0.2">
      <c r="A194" s="72"/>
      <c r="B194" s="72"/>
      <c r="C194" s="72" t="s">
        <v>915</v>
      </c>
      <c r="D194" s="72"/>
      <c r="E194" s="72"/>
      <c r="F194" s="72"/>
      <c r="G194" s="95">
        <f>SUM(G173:G193)</f>
        <v>0</v>
      </c>
    </row>
    <row r="195" spans="1:7" x14ac:dyDescent="0.2">
      <c r="A195" s="72"/>
      <c r="B195" s="72"/>
      <c r="C195" s="114" t="s">
        <v>234</v>
      </c>
      <c r="D195" s="72"/>
      <c r="E195" s="72"/>
      <c r="F195" s="72"/>
      <c r="G195" s="95">
        <f>SUM(G44+G77+G107+G118+G171+G194)</f>
        <v>0</v>
      </c>
    </row>
    <row r="196" spans="1:7" x14ac:dyDescent="0.2">
      <c r="A196" s="68"/>
      <c r="B196" s="68"/>
      <c r="C196" s="69" t="s">
        <v>2298</v>
      </c>
      <c r="D196" s="70"/>
      <c r="E196" s="68"/>
      <c r="F196" s="68"/>
      <c r="G196" s="68"/>
    </row>
    <row r="197" spans="1:7" x14ac:dyDescent="0.2">
      <c r="A197" s="68"/>
      <c r="B197" s="68"/>
      <c r="C197" s="69" t="s">
        <v>2299</v>
      </c>
      <c r="D197" s="70"/>
      <c r="E197" s="68"/>
      <c r="F197" s="68"/>
      <c r="G197" s="68"/>
    </row>
    <row r="198" spans="1:7" ht="33.75" x14ac:dyDescent="0.2">
      <c r="A198" s="71">
        <v>176</v>
      </c>
      <c r="B198" s="71" t="s">
        <v>1361</v>
      </c>
      <c r="C198" s="82" t="s">
        <v>1362</v>
      </c>
      <c r="D198" s="83" t="s">
        <v>75</v>
      </c>
      <c r="E198" s="84">
        <v>220</v>
      </c>
      <c r="F198" s="11"/>
      <c r="G198" s="129">
        <f t="shared" ref="G198:G236" si="6">ROUND(E198*F198,2)</f>
        <v>0</v>
      </c>
    </row>
    <row r="199" spans="1:7" ht="33.75" x14ac:dyDescent="0.2">
      <c r="A199" s="71">
        <v>177</v>
      </c>
      <c r="B199" s="71" t="s">
        <v>1363</v>
      </c>
      <c r="C199" s="82" t="s">
        <v>1364</v>
      </c>
      <c r="D199" s="83" t="s">
        <v>75</v>
      </c>
      <c r="E199" s="84">
        <v>30</v>
      </c>
      <c r="F199" s="11"/>
      <c r="G199" s="129">
        <f t="shared" si="6"/>
        <v>0</v>
      </c>
    </row>
    <row r="200" spans="1:7" ht="33.75" x14ac:dyDescent="0.2">
      <c r="A200" s="71">
        <v>178</v>
      </c>
      <c r="B200" s="71" t="s">
        <v>1365</v>
      </c>
      <c r="C200" s="82" t="s">
        <v>1366</v>
      </c>
      <c r="D200" s="83" t="s">
        <v>75</v>
      </c>
      <c r="E200" s="84">
        <v>120</v>
      </c>
      <c r="F200" s="11"/>
      <c r="G200" s="129">
        <f t="shared" si="6"/>
        <v>0</v>
      </c>
    </row>
    <row r="201" spans="1:7" ht="33.75" x14ac:dyDescent="0.2">
      <c r="A201" s="71">
        <v>179</v>
      </c>
      <c r="B201" s="71" t="s">
        <v>1367</v>
      </c>
      <c r="C201" s="82" t="s">
        <v>1368</v>
      </c>
      <c r="D201" s="83" t="s">
        <v>75</v>
      </c>
      <c r="E201" s="84">
        <v>80</v>
      </c>
      <c r="F201" s="11"/>
      <c r="G201" s="129">
        <f t="shared" si="6"/>
        <v>0</v>
      </c>
    </row>
    <row r="202" spans="1:7" ht="33.75" x14ac:dyDescent="0.2">
      <c r="A202" s="71">
        <v>180</v>
      </c>
      <c r="B202" s="71" t="s">
        <v>1407</v>
      </c>
      <c r="C202" s="82" t="s">
        <v>1408</v>
      </c>
      <c r="D202" s="83" t="s">
        <v>75</v>
      </c>
      <c r="E202" s="84">
        <v>130</v>
      </c>
      <c r="F202" s="11"/>
      <c r="G202" s="129">
        <f t="shared" si="6"/>
        <v>0</v>
      </c>
    </row>
    <row r="203" spans="1:7" ht="33.75" x14ac:dyDescent="0.2">
      <c r="A203" s="71">
        <v>181</v>
      </c>
      <c r="B203" s="71" t="s">
        <v>1369</v>
      </c>
      <c r="C203" s="82" t="s">
        <v>1370</v>
      </c>
      <c r="D203" s="83" t="s">
        <v>75</v>
      </c>
      <c r="E203" s="84">
        <v>40</v>
      </c>
      <c r="F203" s="11"/>
      <c r="G203" s="129">
        <f t="shared" si="6"/>
        <v>0</v>
      </c>
    </row>
    <row r="204" spans="1:7" ht="33.75" x14ac:dyDescent="0.2">
      <c r="A204" s="71">
        <v>182</v>
      </c>
      <c r="B204" s="71" t="s">
        <v>1371</v>
      </c>
      <c r="C204" s="82" t="s">
        <v>1372</v>
      </c>
      <c r="D204" s="83" t="s">
        <v>15</v>
      </c>
      <c r="E204" s="84">
        <v>67.099999999999994</v>
      </c>
      <c r="F204" s="11"/>
      <c r="G204" s="129">
        <f t="shared" si="6"/>
        <v>0</v>
      </c>
    </row>
    <row r="205" spans="1:7" ht="22.5" x14ac:dyDescent="0.2">
      <c r="A205" s="71">
        <v>183</v>
      </c>
      <c r="B205" s="71" t="s">
        <v>1572</v>
      </c>
      <c r="C205" s="82" t="s">
        <v>1573</v>
      </c>
      <c r="D205" s="83" t="s">
        <v>14</v>
      </c>
      <c r="E205" s="84">
        <v>60</v>
      </c>
      <c r="F205" s="11"/>
      <c r="G205" s="129">
        <f t="shared" si="6"/>
        <v>0</v>
      </c>
    </row>
    <row r="206" spans="1:7" ht="33.75" x14ac:dyDescent="0.2">
      <c r="A206" s="71">
        <v>184</v>
      </c>
      <c r="B206" s="71" t="s">
        <v>1574</v>
      </c>
      <c r="C206" s="82" t="s">
        <v>1575</v>
      </c>
      <c r="D206" s="83" t="s">
        <v>14</v>
      </c>
      <c r="E206" s="84">
        <v>60</v>
      </c>
      <c r="F206" s="11"/>
      <c r="G206" s="129">
        <f t="shared" si="6"/>
        <v>0</v>
      </c>
    </row>
    <row r="207" spans="1:7" ht="22.5" x14ac:dyDescent="0.2">
      <c r="A207" s="71">
        <v>185</v>
      </c>
      <c r="B207" s="71" t="s">
        <v>1576</v>
      </c>
      <c r="C207" s="82" t="s">
        <v>1577</v>
      </c>
      <c r="D207" s="83" t="s">
        <v>14</v>
      </c>
      <c r="E207" s="84">
        <v>1</v>
      </c>
      <c r="F207" s="11"/>
      <c r="G207" s="129">
        <f t="shared" si="6"/>
        <v>0</v>
      </c>
    </row>
    <row r="208" spans="1:7" ht="22.5" x14ac:dyDescent="0.2">
      <c r="A208" s="71">
        <v>186</v>
      </c>
      <c r="B208" s="71" t="s">
        <v>1576</v>
      </c>
      <c r="C208" s="82" t="s">
        <v>1578</v>
      </c>
      <c r="D208" s="83" t="s">
        <v>14</v>
      </c>
      <c r="E208" s="84">
        <v>1</v>
      </c>
      <c r="F208" s="11"/>
      <c r="G208" s="129">
        <f t="shared" si="6"/>
        <v>0</v>
      </c>
    </row>
    <row r="209" spans="1:7" ht="22.5" x14ac:dyDescent="0.2">
      <c r="A209" s="71">
        <v>187</v>
      </c>
      <c r="B209" s="71" t="s">
        <v>1579</v>
      </c>
      <c r="C209" s="82" t="s">
        <v>1580</v>
      </c>
      <c r="D209" s="83" t="s">
        <v>14</v>
      </c>
      <c r="E209" s="84">
        <v>4</v>
      </c>
      <c r="F209" s="11"/>
      <c r="G209" s="129">
        <f t="shared" si="6"/>
        <v>0</v>
      </c>
    </row>
    <row r="210" spans="1:7" ht="22.5" x14ac:dyDescent="0.2">
      <c r="A210" s="71">
        <v>188</v>
      </c>
      <c r="B210" s="71" t="s">
        <v>1579</v>
      </c>
      <c r="C210" s="82" t="s">
        <v>1581</v>
      </c>
      <c r="D210" s="83" t="s">
        <v>14</v>
      </c>
      <c r="E210" s="84">
        <v>1</v>
      </c>
      <c r="F210" s="11"/>
      <c r="G210" s="129">
        <f t="shared" si="6"/>
        <v>0</v>
      </c>
    </row>
    <row r="211" spans="1:7" ht="22.5" x14ac:dyDescent="0.2">
      <c r="A211" s="71">
        <v>189</v>
      </c>
      <c r="B211" s="71" t="s">
        <v>1582</v>
      </c>
      <c r="C211" s="82" t="s">
        <v>1583</v>
      </c>
      <c r="D211" s="83" t="s">
        <v>14</v>
      </c>
      <c r="E211" s="84">
        <v>6</v>
      </c>
      <c r="F211" s="11"/>
      <c r="G211" s="129">
        <f t="shared" si="6"/>
        <v>0</v>
      </c>
    </row>
    <row r="212" spans="1:7" ht="22.5" x14ac:dyDescent="0.2">
      <c r="A212" s="71">
        <v>190</v>
      </c>
      <c r="B212" s="71" t="s">
        <v>1584</v>
      </c>
      <c r="C212" s="82" t="s">
        <v>1585</v>
      </c>
      <c r="D212" s="83" t="s">
        <v>14</v>
      </c>
      <c r="E212" s="84">
        <v>6</v>
      </c>
      <c r="F212" s="11"/>
      <c r="G212" s="129">
        <f t="shared" si="6"/>
        <v>0</v>
      </c>
    </row>
    <row r="213" spans="1:7" ht="33.75" x14ac:dyDescent="0.2">
      <c r="A213" s="71">
        <v>191</v>
      </c>
      <c r="B213" s="71" t="s">
        <v>1336</v>
      </c>
      <c r="C213" s="82" t="s">
        <v>1586</v>
      </c>
      <c r="D213" s="83" t="s">
        <v>14</v>
      </c>
      <c r="E213" s="84">
        <v>1</v>
      </c>
      <c r="F213" s="11"/>
      <c r="G213" s="129">
        <f t="shared" si="6"/>
        <v>0</v>
      </c>
    </row>
    <row r="214" spans="1:7" ht="33.75" x14ac:dyDescent="0.2">
      <c r="A214" s="71">
        <v>192</v>
      </c>
      <c r="B214" s="71" t="s">
        <v>935</v>
      </c>
      <c r="C214" s="82" t="s">
        <v>1415</v>
      </c>
      <c r="D214" s="83" t="s">
        <v>14</v>
      </c>
      <c r="E214" s="84">
        <v>8</v>
      </c>
      <c r="F214" s="11"/>
      <c r="G214" s="129">
        <f t="shared" si="6"/>
        <v>0</v>
      </c>
    </row>
    <row r="215" spans="1:7" ht="33.75" x14ac:dyDescent="0.2">
      <c r="A215" s="71">
        <v>193</v>
      </c>
      <c r="B215" s="71" t="s">
        <v>935</v>
      </c>
      <c r="C215" s="82" t="s">
        <v>1346</v>
      </c>
      <c r="D215" s="83" t="s">
        <v>14</v>
      </c>
      <c r="E215" s="84">
        <v>11</v>
      </c>
      <c r="F215" s="11"/>
      <c r="G215" s="129">
        <f t="shared" si="6"/>
        <v>0</v>
      </c>
    </row>
    <row r="216" spans="1:7" ht="33.75" x14ac:dyDescent="0.2">
      <c r="A216" s="71">
        <v>194</v>
      </c>
      <c r="B216" s="71" t="s">
        <v>1336</v>
      </c>
      <c r="C216" s="82" t="s">
        <v>1378</v>
      </c>
      <c r="D216" s="83" t="s">
        <v>14</v>
      </c>
      <c r="E216" s="84">
        <v>4</v>
      </c>
      <c r="F216" s="11"/>
      <c r="G216" s="129">
        <f t="shared" si="6"/>
        <v>0</v>
      </c>
    </row>
    <row r="217" spans="1:7" ht="33.75" x14ac:dyDescent="0.2">
      <c r="A217" s="71">
        <v>195</v>
      </c>
      <c r="B217" s="71" t="s">
        <v>1336</v>
      </c>
      <c r="C217" s="82" t="s">
        <v>1347</v>
      </c>
      <c r="D217" s="83" t="s">
        <v>14</v>
      </c>
      <c r="E217" s="84">
        <v>7</v>
      </c>
      <c r="F217" s="11"/>
      <c r="G217" s="129">
        <f t="shared" si="6"/>
        <v>0</v>
      </c>
    </row>
    <row r="218" spans="1:7" ht="33.75" x14ac:dyDescent="0.2">
      <c r="A218" s="71">
        <v>196</v>
      </c>
      <c r="B218" s="71" t="s">
        <v>1338</v>
      </c>
      <c r="C218" s="82" t="s">
        <v>1587</v>
      </c>
      <c r="D218" s="83" t="s">
        <v>14</v>
      </c>
      <c r="E218" s="84">
        <v>4</v>
      </c>
      <c r="F218" s="11"/>
      <c r="G218" s="129">
        <f t="shared" si="6"/>
        <v>0</v>
      </c>
    </row>
    <row r="219" spans="1:7" ht="33.75" x14ac:dyDescent="0.2">
      <c r="A219" s="71">
        <v>197</v>
      </c>
      <c r="B219" s="71" t="s">
        <v>1342</v>
      </c>
      <c r="C219" s="82" t="s">
        <v>1348</v>
      </c>
      <c r="D219" s="83" t="s">
        <v>14</v>
      </c>
      <c r="E219" s="84">
        <v>2</v>
      </c>
      <c r="F219" s="11"/>
      <c r="G219" s="129">
        <f t="shared" si="6"/>
        <v>0</v>
      </c>
    </row>
    <row r="220" spans="1:7" ht="33.75" x14ac:dyDescent="0.2">
      <c r="A220" s="71">
        <v>198</v>
      </c>
      <c r="B220" s="71" t="s">
        <v>935</v>
      </c>
      <c r="C220" s="82" t="s">
        <v>1418</v>
      </c>
      <c r="D220" s="83" t="s">
        <v>14</v>
      </c>
      <c r="E220" s="84">
        <v>7</v>
      </c>
      <c r="F220" s="11"/>
      <c r="G220" s="129">
        <f t="shared" si="6"/>
        <v>0</v>
      </c>
    </row>
    <row r="221" spans="1:7" ht="33.75" x14ac:dyDescent="0.2">
      <c r="A221" s="71">
        <v>199</v>
      </c>
      <c r="B221" s="71" t="s">
        <v>935</v>
      </c>
      <c r="C221" s="82" t="s">
        <v>1379</v>
      </c>
      <c r="D221" s="83" t="s">
        <v>14</v>
      </c>
      <c r="E221" s="84">
        <v>12</v>
      </c>
      <c r="F221" s="11"/>
      <c r="G221" s="129">
        <f t="shared" si="6"/>
        <v>0</v>
      </c>
    </row>
    <row r="222" spans="1:7" ht="33.75" x14ac:dyDescent="0.2">
      <c r="A222" s="71">
        <v>200</v>
      </c>
      <c r="B222" s="71" t="s">
        <v>1336</v>
      </c>
      <c r="C222" s="82" t="s">
        <v>1380</v>
      </c>
      <c r="D222" s="83" t="s">
        <v>14</v>
      </c>
      <c r="E222" s="84">
        <v>2</v>
      </c>
      <c r="F222" s="11"/>
      <c r="G222" s="129">
        <f t="shared" si="6"/>
        <v>0</v>
      </c>
    </row>
    <row r="223" spans="1:7" ht="33.75" x14ac:dyDescent="0.2">
      <c r="A223" s="71">
        <v>201</v>
      </c>
      <c r="B223" s="71" t="s">
        <v>1336</v>
      </c>
      <c r="C223" s="82" t="s">
        <v>1340</v>
      </c>
      <c r="D223" s="83" t="s">
        <v>14</v>
      </c>
      <c r="E223" s="84">
        <v>2</v>
      </c>
      <c r="F223" s="11"/>
      <c r="G223" s="129">
        <f t="shared" si="6"/>
        <v>0</v>
      </c>
    </row>
    <row r="224" spans="1:7" ht="33.75" x14ac:dyDescent="0.2">
      <c r="A224" s="71">
        <v>202</v>
      </c>
      <c r="B224" s="71" t="s">
        <v>1338</v>
      </c>
      <c r="C224" s="82" t="s">
        <v>1341</v>
      </c>
      <c r="D224" s="83" t="s">
        <v>14</v>
      </c>
      <c r="E224" s="84">
        <v>1</v>
      </c>
      <c r="F224" s="11"/>
      <c r="G224" s="129">
        <f t="shared" si="6"/>
        <v>0</v>
      </c>
    </row>
    <row r="225" spans="1:7" ht="33.75" x14ac:dyDescent="0.2">
      <c r="A225" s="71">
        <v>203</v>
      </c>
      <c r="B225" s="71" t="s">
        <v>935</v>
      </c>
      <c r="C225" s="82" t="s">
        <v>1381</v>
      </c>
      <c r="D225" s="83" t="s">
        <v>14</v>
      </c>
      <c r="E225" s="84">
        <v>1</v>
      </c>
      <c r="F225" s="11"/>
      <c r="G225" s="129">
        <f t="shared" si="6"/>
        <v>0</v>
      </c>
    </row>
    <row r="226" spans="1:7" ht="33.75" x14ac:dyDescent="0.2">
      <c r="A226" s="71">
        <v>204</v>
      </c>
      <c r="B226" s="71" t="s">
        <v>1336</v>
      </c>
      <c r="C226" s="82" t="s">
        <v>1588</v>
      </c>
      <c r="D226" s="83" t="s">
        <v>14</v>
      </c>
      <c r="E226" s="84">
        <v>2</v>
      </c>
      <c r="F226" s="11"/>
      <c r="G226" s="129">
        <f t="shared" si="6"/>
        <v>0</v>
      </c>
    </row>
    <row r="227" spans="1:7" ht="33.75" x14ac:dyDescent="0.2">
      <c r="A227" s="71">
        <v>205</v>
      </c>
      <c r="B227" s="71" t="s">
        <v>1336</v>
      </c>
      <c r="C227" s="82" t="s">
        <v>1353</v>
      </c>
      <c r="D227" s="83" t="s">
        <v>14</v>
      </c>
      <c r="E227" s="84">
        <v>1</v>
      </c>
      <c r="F227" s="11"/>
      <c r="G227" s="129">
        <f t="shared" si="6"/>
        <v>0</v>
      </c>
    </row>
    <row r="228" spans="1:7" ht="33.75" x14ac:dyDescent="0.2">
      <c r="A228" s="71">
        <v>206</v>
      </c>
      <c r="B228" s="71" t="s">
        <v>1338</v>
      </c>
      <c r="C228" s="82" t="s">
        <v>1589</v>
      </c>
      <c r="D228" s="83" t="s">
        <v>14</v>
      </c>
      <c r="E228" s="84">
        <v>1</v>
      </c>
      <c r="F228" s="11"/>
      <c r="G228" s="129">
        <f t="shared" si="6"/>
        <v>0</v>
      </c>
    </row>
    <row r="229" spans="1:7" ht="22.5" x14ac:dyDescent="0.2">
      <c r="A229" s="71">
        <v>207</v>
      </c>
      <c r="B229" s="71" t="s">
        <v>1325</v>
      </c>
      <c r="C229" s="82" t="s">
        <v>1326</v>
      </c>
      <c r="D229" s="83" t="s">
        <v>14</v>
      </c>
      <c r="E229" s="84">
        <v>5</v>
      </c>
      <c r="F229" s="11"/>
      <c r="G229" s="129">
        <f t="shared" si="6"/>
        <v>0</v>
      </c>
    </row>
    <row r="230" spans="1:7" ht="22.5" x14ac:dyDescent="0.2">
      <c r="A230" s="71">
        <v>208</v>
      </c>
      <c r="B230" s="71" t="s">
        <v>1325</v>
      </c>
      <c r="C230" s="82" t="s">
        <v>1590</v>
      </c>
      <c r="D230" s="83" t="s">
        <v>14</v>
      </c>
      <c r="E230" s="84">
        <v>1</v>
      </c>
      <c r="F230" s="11"/>
      <c r="G230" s="129">
        <f t="shared" si="6"/>
        <v>0</v>
      </c>
    </row>
    <row r="231" spans="1:7" ht="33.75" x14ac:dyDescent="0.2">
      <c r="A231" s="71">
        <v>209</v>
      </c>
      <c r="B231" s="71" t="s">
        <v>1396</v>
      </c>
      <c r="C231" s="82" t="s">
        <v>1397</v>
      </c>
      <c r="D231" s="83" t="s">
        <v>75</v>
      </c>
      <c r="E231" s="84">
        <v>220</v>
      </c>
      <c r="F231" s="11"/>
      <c r="G231" s="129">
        <f t="shared" si="6"/>
        <v>0</v>
      </c>
    </row>
    <row r="232" spans="1:7" ht="33.75" x14ac:dyDescent="0.2">
      <c r="A232" s="71">
        <v>210</v>
      </c>
      <c r="B232" s="71" t="s">
        <v>1396</v>
      </c>
      <c r="C232" s="82" t="s">
        <v>1398</v>
      </c>
      <c r="D232" s="83" t="s">
        <v>75</v>
      </c>
      <c r="E232" s="84">
        <v>30</v>
      </c>
      <c r="F232" s="11"/>
      <c r="G232" s="129">
        <f t="shared" si="6"/>
        <v>0</v>
      </c>
    </row>
    <row r="233" spans="1:7" ht="33.75" x14ac:dyDescent="0.2">
      <c r="A233" s="71">
        <v>211</v>
      </c>
      <c r="B233" s="71" t="s">
        <v>1396</v>
      </c>
      <c r="C233" s="82" t="s">
        <v>1399</v>
      </c>
      <c r="D233" s="83" t="s">
        <v>75</v>
      </c>
      <c r="E233" s="84">
        <v>120</v>
      </c>
      <c r="F233" s="11"/>
      <c r="G233" s="129">
        <f t="shared" si="6"/>
        <v>0</v>
      </c>
    </row>
    <row r="234" spans="1:7" ht="33.75" x14ac:dyDescent="0.2">
      <c r="A234" s="71">
        <v>212</v>
      </c>
      <c r="B234" s="71" t="s">
        <v>1400</v>
      </c>
      <c r="C234" s="82" t="s">
        <v>1401</v>
      </c>
      <c r="D234" s="83" t="s">
        <v>75</v>
      </c>
      <c r="E234" s="84">
        <v>80</v>
      </c>
      <c r="F234" s="11"/>
      <c r="G234" s="129">
        <f t="shared" si="6"/>
        <v>0</v>
      </c>
    </row>
    <row r="235" spans="1:7" ht="33.75" x14ac:dyDescent="0.2">
      <c r="A235" s="71">
        <v>213</v>
      </c>
      <c r="B235" s="71" t="s">
        <v>1591</v>
      </c>
      <c r="C235" s="82" t="s">
        <v>1592</v>
      </c>
      <c r="D235" s="83" t="s">
        <v>75</v>
      </c>
      <c r="E235" s="84">
        <v>130</v>
      </c>
      <c r="F235" s="11"/>
      <c r="G235" s="129">
        <f t="shared" si="6"/>
        <v>0</v>
      </c>
    </row>
    <row r="236" spans="1:7" ht="33.75" x14ac:dyDescent="0.2">
      <c r="A236" s="71">
        <v>214</v>
      </c>
      <c r="B236" s="71" t="s">
        <v>1402</v>
      </c>
      <c r="C236" s="82" t="s">
        <v>1403</v>
      </c>
      <c r="D236" s="83" t="s">
        <v>75</v>
      </c>
      <c r="E236" s="84">
        <v>40</v>
      </c>
      <c r="F236" s="11"/>
      <c r="G236" s="129">
        <f t="shared" si="6"/>
        <v>0</v>
      </c>
    </row>
    <row r="237" spans="1:7" x14ac:dyDescent="0.2">
      <c r="A237" s="72"/>
      <c r="B237" s="72"/>
      <c r="C237" s="72" t="s">
        <v>1406</v>
      </c>
      <c r="D237" s="72"/>
      <c r="E237" s="72"/>
      <c r="F237" s="72"/>
      <c r="G237" s="95">
        <f>SUM(G198:G236)</f>
        <v>0</v>
      </c>
    </row>
    <row r="238" spans="1:7" x14ac:dyDescent="0.2">
      <c r="A238" s="68"/>
      <c r="B238" s="68"/>
      <c r="C238" s="69" t="s">
        <v>2300</v>
      </c>
      <c r="D238" s="70"/>
      <c r="E238" s="68"/>
      <c r="F238" s="68"/>
      <c r="G238" s="68"/>
    </row>
    <row r="239" spans="1:7" ht="22.5" x14ac:dyDescent="0.2">
      <c r="A239" s="71">
        <v>215</v>
      </c>
      <c r="B239" s="71" t="s">
        <v>1593</v>
      </c>
      <c r="C239" s="82" t="s">
        <v>1594</v>
      </c>
      <c r="D239" s="83" t="s">
        <v>14</v>
      </c>
      <c r="E239" s="84">
        <v>2</v>
      </c>
      <c r="F239" s="11"/>
      <c r="G239" s="129">
        <f t="shared" ref="G239:G249" si="7">ROUND(E239*F239,2)</f>
        <v>0</v>
      </c>
    </row>
    <row r="240" spans="1:7" ht="22.5" x14ac:dyDescent="0.2">
      <c r="A240" s="71">
        <v>216</v>
      </c>
      <c r="B240" s="71" t="s">
        <v>1593</v>
      </c>
      <c r="C240" s="82" t="s">
        <v>1595</v>
      </c>
      <c r="D240" s="83" t="s">
        <v>14</v>
      </c>
      <c r="E240" s="84">
        <v>1</v>
      </c>
      <c r="F240" s="11"/>
      <c r="G240" s="129">
        <f t="shared" si="7"/>
        <v>0</v>
      </c>
    </row>
    <row r="241" spans="1:7" ht="33.75" x14ac:dyDescent="0.2">
      <c r="A241" s="71">
        <v>217</v>
      </c>
      <c r="B241" s="71" t="s">
        <v>1409</v>
      </c>
      <c r="C241" s="82" t="s">
        <v>1596</v>
      </c>
      <c r="D241" s="83" t="s">
        <v>14</v>
      </c>
      <c r="E241" s="84">
        <v>2</v>
      </c>
      <c r="F241" s="11"/>
      <c r="G241" s="129">
        <f t="shared" si="7"/>
        <v>0</v>
      </c>
    </row>
    <row r="242" spans="1:7" ht="33.75" x14ac:dyDescent="0.2">
      <c r="A242" s="71">
        <v>218</v>
      </c>
      <c r="B242" s="71" t="s">
        <v>1409</v>
      </c>
      <c r="C242" s="82" t="s">
        <v>1597</v>
      </c>
      <c r="D242" s="83" t="s">
        <v>14</v>
      </c>
      <c r="E242" s="84">
        <v>1</v>
      </c>
      <c r="F242" s="11"/>
      <c r="G242" s="129">
        <f t="shared" si="7"/>
        <v>0</v>
      </c>
    </row>
    <row r="243" spans="1:7" ht="22.5" x14ac:dyDescent="0.2">
      <c r="A243" s="71">
        <v>219</v>
      </c>
      <c r="B243" s="71" t="s">
        <v>1068</v>
      </c>
      <c r="C243" s="82" t="s">
        <v>1395</v>
      </c>
      <c r="D243" s="83" t="s">
        <v>14</v>
      </c>
      <c r="E243" s="84">
        <v>3</v>
      </c>
      <c r="F243" s="11"/>
      <c r="G243" s="129">
        <f t="shared" si="7"/>
        <v>0</v>
      </c>
    </row>
    <row r="244" spans="1:7" ht="22.5" x14ac:dyDescent="0.2">
      <c r="A244" s="71">
        <v>220</v>
      </c>
      <c r="B244" s="71" t="s">
        <v>1245</v>
      </c>
      <c r="C244" s="82" t="s">
        <v>1246</v>
      </c>
      <c r="D244" s="83" t="s">
        <v>1247</v>
      </c>
      <c r="E244" s="84">
        <v>3</v>
      </c>
      <c r="F244" s="11"/>
      <c r="G244" s="129">
        <f t="shared" si="7"/>
        <v>0</v>
      </c>
    </row>
    <row r="245" spans="1:7" ht="22.5" x14ac:dyDescent="0.2">
      <c r="A245" s="71">
        <v>221</v>
      </c>
      <c r="B245" s="71" t="s">
        <v>1440</v>
      </c>
      <c r="C245" s="82" t="s">
        <v>1598</v>
      </c>
      <c r="D245" s="83" t="s">
        <v>75</v>
      </c>
      <c r="E245" s="84">
        <v>9</v>
      </c>
      <c r="F245" s="11"/>
      <c r="G245" s="129">
        <f t="shared" si="7"/>
        <v>0</v>
      </c>
    </row>
    <row r="246" spans="1:7" ht="22.5" x14ac:dyDescent="0.2">
      <c r="A246" s="71">
        <v>222</v>
      </c>
      <c r="B246" s="71" t="s">
        <v>1442</v>
      </c>
      <c r="C246" s="82" t="s">
        <v>1599</v>
      </c>
      <c r="D246" s="83" t="s">
        <v>75</v>
      </c>
      <c r="E246" s="84">
        <v>9</v>
      </c>
      <c r="F246" s="11"/>
      <c r="G246" s="129">
        <f t="shared" si="7"/>
        <v>0</v>
      </c>
    </row>
    <row r="247" spans="1:7" ht="22.5" x14ac:dyDescent="0.2">
      <c r="A247" s="71">
        <v>223</v>
      </c>
      <c r="B247" s="71" t="s">
        <v>1444</v>
      </c>
      <c r="C247" s="82" t="s">
        <v>1600</v>
      </c>
      <c r="D247" s="83" t="s">
        <v>75</v>
      </c>
      <c r="E247" s="84">
        <v>9</v>
      </c>
      <c r="F247" s="11"/>
      <c r="G247" s="129">
        <f t="shared" si="7"/>
        <v>0</v>
      </c>
    </row>
    <row r="248" spans="1:7" ht="22.5" x14ac:dyDescent="0.2">
      <c r="A248" s="71">
        <v>224</v>
      </c>
      <c r="B248" s="71" t="s">
        <v>1444</v>
      </c>
      <c r="C248" s="82" t="s">
        <v>1601</v>
      </c>
      <c r="D248" s="83" t="s">
        <v>75</v>
      </c>
      <c r="E248" s="84">
        <v>9</v>
      </c>
      <c r="F248" s="11"/>
      <c r="G248" s="129">
        <f t="shared" si="7"/>
        <v>0</v>
      </c>
    </row>
    <row r="249" spans="1:7" ht="22.5" x14ac:dyDescent="0.2">
      <c r="A249" s="71">
        <v>225</v>
      </c>
      <c r="B249" s="71" t="s">
        <v>1447</v>
      </c>
      <c r="C249" s="82" t="s">
        <v>1448</v>
      </c>
      <c r="D249" s="83" t="s">
        <v>14</v>
      </c>
      <c r="E249" s="84">
        <v>12</v>
      </c>
      <c r="F249" s="11"/>
      <c r="G249" s="129">
        <f t="shared" si="7"/>
        <v>0</v>
      </c>
    </row>
    <row r="250" spans="1:7" x14ac:dyDescent="0.2">
      <c r="A250" s="72"/>
      <c r="B250" s="72"/>
      <c r="C250" s="72" t="s">
        <v>1449</v>
      </c>
      <c r="D250" s="72"/>
      <c r="E250" s="72"/>
      <c r="F250" s="72"/>
      <c r="G250" s="95">
        <f>SUM(G239:G249)</f>
        <v>0</v>
      </c>
    </row>
    <row r="251" spans="1:7" x14ac:dyDescent="0.2">
      <c r="A251" s="68"/>
      <c r="B251" s="68"/>
      <c r="C251" s="69" t="s">
        <v>2301</v>
      </c>
      <c r="D251" s="70"/>
      <c r="E251" s="68"/>
      <c r="F251" s="68"/>
      <c r="G251" s="68"/>
    </row>
    <row r="252" spans="1:7" ht="22.5" x14ac:dyDescent="0.2">
      <c r="A252" s="71">
        <v>226</v>
      </c>
      <c r="B252" s="71" t="s">
        <v>1602</v>
      </c>
      <c r="C252" s="82" t="s">
        <v>1603</v>
      </c>
      <c r="D252" s="83" t="s">
        <v>75</v>
      </c>
      <c r="E252" s="84">
        <v>58</v>
      </c>
      <c r="F252" s="11"/>
      <c r="G252" s="129">
        <f t="shared" ref="G252:G258" si="8">ROUND(E252*F252,2)</f>
        <v>0</v>
      </c>
    </row>
    <row r="253" spans="1:7" ht="22.5" x14ac:dyDescent="0.2">
      <c r="A253" s="71">
        <v>227</v>
      </c>
      <c r="B253" s="71" t="s">
        <v>1604</v>
      </c>
      <c r="C253" s="82" t="s">
        <v>1605</v>
      </c>
      <c r="D253" s="83" t="s">
        <v>75</v>
      </c>
      <c r="E253" s="84">
        <v>198</v>
      </c>
      <c r="F253" s="11"/>
      <c r="G253" s="129">
        <f t="shared" si="8"/>
        <v>0</v>
      </c>
    </row>
    <row r="254" spans="1:7" ht="22.5" x14ac:dyDescent="0.2">
      <c r="A254" s="71">
        <v>228</v>
      </c>
      <c r="B254" s="71" t="s">
        <v>1604</v>
      </c>
      <c r="C254" s="82" t="s">
        <v>1606</v>
      </c>
      <c r="D254" s="83" t="s">
        <v>75</v>
      </c>
      <c r="E254" s="84">
        <v>18</v>
      </c>
      <c r="F254" s="11"/>
      <c r="G254" s="129">
        <f t="shared" si="8"/>
        <v>0</v>
      </c>
    </row>
    <row r="255" spans="1:7" ht="33.75" x14ac:dyDescent="0.2">
      <c r="A255" s="71">
        <v>229</v>
      </c>
      <c r="B255" s="71" t="s">
        <v>1607</v>
      </c>
      <c r="C255" s="82" t="s">
        <v>1608</v>
      </c>
      <c r="D255" s="83" t="s">
        <v>14</v>
      </c>
      <c r="E255" s="84">
        <v>15</v>
      </c>
      <c r="F255" s="11"/>
      <c r="G255" s="129">
        <f t="shared" si="8"/>
        <v>0</v>
      </c>
    </row>
    <row r="256" spans="1:7" ht="33.75" x14ac:dyDescent="0.2">
      <c r="A256" s="71">
        <v>230</v>
      </c>
      <c r="B256" s="71" t="s">
        <v>1609</v>
      </c>
      <c r="C256" s="82" t="s">
        <v>1610</v>
      </c>
      <c r="D256" s="83" t="s">
        <v>14</v>
      </c>
      <c r="E256" s="84">
        <v>15</v>
      </c>
      <c r="F256" s="11"/>
      <c r="G256" s="129">
        <f t="shared" si="8"/>
        <v>0</v>
      </c>
    </row>
    <row r="257" spans="1:7" ht="33.75" x14ac:dyDescent="0.2">
      <c r="A257" s="71">
        <v>231</v>
      </c>
      <c r="B257" s="71" t="s">
        <v>1421</v>
      </c>
      <c r="C257" s="82" t="s">
        <v>1611</v>
      </c>
      <c r="D257" s="83" t="s">
        <v>14</v>
      </c>
      <c r="E257" s="84">
        <v>15</v>
      </c>
      <c r="F257" s="11"/>
      <c r="G257" s="129">
        <f t="shared" si="8"/>
        <v>0</v>
      </c>
    </row>
    <row r="258" spans="1:7" ht="33.75" x14ac:dyDescent="0.2">
      <c r="A258" s="71">
        <v>232</v>
      </c>
      <c r="B258" s="71" t="s">
        <v>1607</v>
      </c>
      <c r="C258" s="82" t="s">
        <v>1612</v>
      </c>
      <c r="D258" s="83" t="s">
        <v>14</v>
      </c>
      <c r="E258" s="84">
        <v>28</v>
      </c>
      <c r="F258" s="11"/>
      <c r="G258" s="129">
        <f t="shared" si="8"/>
        <v>0</v>
      </c>
    </row>
    <row r="259" spans="1:7" x14ac:dyDescent="0.2">
      <c r="A259" s="72"/>
      <c r="B259" s="72"/>
      <c r="C259" s="72" t="s">
        <v>1613</v>
      </c>
      <c r="D259" s="72"/>
      <c r="E259" s="72"/>
      <c r="F259" s="72"/>
      <c r="G259" s="95">
        <f>SUM(G252:G258)</f>
        <v>0</v>
      </c>
    </row>
    <row r="260" spans="1:7" x14ac:dyDescent="0.2">
      <c r="A260" s="68"/>
      <c r="B260" s="68"/>
      <c r="C260" s="69" t="s">
        <v>2302</v>
      </c>
      <c r="D260" s="70"/>
      <c r="E260" s="68"/>
      <c r="F260" s="68"/>
      <c r="G260" s="68"/>
    </row>
    <row r="261" spans="1:7" ht="33.75" x14ac:dyDescent="0.2">
      <c r="A261" s="71">
        <v>233</v>
      </c>
      <c r="B261" s="71" t="s">
        <v>1614</v>
      </c>
      <c r="C261" s="82" t="s">
        <v>1615</v>
      </c>
      <c r="D261" s="83" t="s">
        <v>14</v>
      </c>
      <c r="E261" s="84">
        <v>1</v>
      </c>
      <c r="F261" s="11"/>
      <c r="G261" s="129">
        <f t="shared" ref="G261:G311" si="9">ROUND(E261*F261,2)</f>
        <v>0</v>
      </c>
    </row>
    <row r="262" spans="1:7" ht="33.75" x14ac:dyDescent="0.2">
      <c r="A262" s="71">
        <v>234</v>
      </c>
      <c r="B262" s="71" t="s">
        <v>1616</v>
      </c>
      <c r="C262" s="82" t="s">
        <v>1617</v>
      </c>
      <c r="D262" s="83" t="s">
        <v>14</v>
      </c>
      <c r="E262" s="84">
        <v>1</v>
      </c>
      <c r="F262" s="11"/>
      <c r="G262" s="129">
        <f t="shared" si="9"/>
        <v>0</v>
      </c>
    </row>
    <row r="263" spans="1:7" ht="33.75" x14ac:dyDescent="0.2">
      <c r="A263" s="71">
        <v>235</v>
      </c>
      <c r="B263" s="71" t="s">
        <v>1072</v>
      </c>
      <c r="C263" s="82" t="s">
        <v>1618</v>
      </c>
      <c r="D263" s="83" t="s">
        <v>14</v>
      </c>
      <c r="E263" s="84">
        <v>1</v>
      </c>
      <c r="F263" s="11"/>
      <c r="G263" s="129">
        <f t="shared" si="9"/>
        <v>0</v>
      </c>
    </row>
    <row r="264" spans="1:7" ht="22.5" x14ac:dyDescent="0.2">
      <c r="A264" s="71">
        <v>236</v>
      </c>
      <c r="B264" s="71" t="s">
        <v>1619</v>
      </c>
      <c r="C264" s="82" t="s">
        <v>1620</v>
      </c>
      <c r="D264" s="83" t="s">
        <v>14</v>
      </c>
      <c r="E264" s="84">
        <v>1</v>
      </c>
      <c r="F264" s="11"/>
      <c r="G264" s="129">
        <f t="shared" si="9"/>
        <v>0</v>
      </c>
    </row>
    <row r="265" spans="1:7" ht="22.5" x14ac:dyDescent="0.2">
      <c r="A265" s="71">
        <v>237</v>
      </c>
      <c r="B265" s="71" t="s">
        <v>1621</v>
      </c>
      <c r="C265" s="82" t="s">
        <v>1622</v>
      </c>
      <c r="D265" s="83" t="s">
        <v>14</v>
      </c>
      <c r="E265" s="84">
        <v>2</v>
      </c>
      <c r="F265" s="11"/>
      <c r="G265" s="129">
        <f t="shared" si="9"/>
        <v>0</v>
      </c>
    </row>
    <row r="266" spans="1:7" ht="33.75" x14ac:dyDescent="0.2">
      <c r="A266" s="71">
        <v>238</v>
      </c>
      <c r="B266" s="71" t="s">
        <v>1623</v>
      </c>
      <c r="C266" s="82" t="s">
        <v>1624</v>
      </c>
      <c r="D266" s="83" t="s">
        <v>14</v>
      </c>
      <c r="E266" s="84">
        <v>1</v>
      </c>
      <c r="F266" s="11"/>
      <c r="G266" s="129">
        <f t="shared" si="9"/>
        <v>0</v>
      </c>
    </row>
    <row r="267" spans="1:7" ht="33.75" x14ac:dyDescent="0.2">
      <c r="A267" s="71">
        <v>239</v>
      </c>
      <c r="B267" s="71" t="s">
        <v>1623</v>
      </c>
      <c r="C267" s="82" t="s">
        <v>1625</v>
      </c>
      <c r="D267" s="83" t="s">
        <v>14</v>
      </c>
      <c r="E267" s="84">
        <v>2</v>
      </c>
      <c r="F267" s="11"/>
      <c r="G267" s="129">
        <f t="shared" si="9"/>
        <v>0</v>
      </c>
    </row>
    <row r="268" spans="1:7" ht="33.75" x14ac:dyDescent="0.2">
      <c r="A268" s="71">
        <v>240</v>
      </c>
      <c r="B268" s="71" t="s">
        <v>1457</v>
      </c>
      <c r="C268" s="82" t="s">
        <v>1626</v>
      </c>
      <c r="D268" s="83" t="s">
        <v>14</v>
      </c>
      <c r="E268" s="84">
        <v>1</v>
      </c>
      <c r="F268" s="11"/>
      <c r="G268" s="129">
        <f t="shared" si="9"/>
        <v>0</v>
      </c>
    </row>
    <row r="269" spans="1:7" ht="33.75" x14ac:dyDescent="0.2">
      <c r="A269" s="71">
        <v>241</v>
      </c>
      <c r="B269" s="71" t="s">
        <v>1457</v>
      </c>
      <c r="C269" s="82" t="s">
        <v>1459</v>
      </c>
      <c r="D269" s="83" t="s">
        <v>14</v>
      </c>
      <c r="E269" s="84">
        <v>2</v>
      </c>
      <c r="F269" s="11"/>
      <c r="G269" s="129">
        <f t="shared" si="9"/>
        <v>0</v>
      </c>
    </row>
    <row r="270" spans="1:7" ht="33.75" x14ac:dyDescent="0.2">
      <c r="A270" s="71">
        <v>242</v>
      </c>
      <c r="B270" s="71" t="s">
        <v>1627</v>
      </c>
      <c r="C270" s="82" t="s">
        <v>1628</v>
      </c>
      <c r="D270" s="83" t="s">
        <v>14</v>
      </c>
      <c r="E270" s="84">
        <v>1</v>
      </c>
      <c r="F270" s="11"/>
      <c r="G270" s="129">
        <f t="shared" si="9"/>
        <v>0</v>
      </c>
    </row>
    <row r="271" spans="1:7" ht="33.75" x14ac:dyDescent="0.2">
      <c r="A271" s="71">
        <v>243</v>
      </c>
      <c r="B271" s="71" t="s">
        <v>1627</v>
      </c>
      <c r="C271" s="82" t="s">
        <v>1629</v>
      </c>
      <c r="D271" s="83" t="s">
        <v>14</v>
      </c>
      <c r="E271" s="84">
        <v>2</v>
      </c>
      <c r="F271" s="11"/>
      <c r="G271" s="129">
        <f t="shared" si="9"/>
        <v>0</v>
      </c>
    </row>
    <row r="272" spans="1:7" ht="22.5" x14ac:dyDescent="0.2">
      <c r="A272" s="71">
        <v>244</v>
      </c>
      <c r="B272" s="71" t="s">
        <v>1460</v>
      </c>
      <c r="C272" s="82" t="s">
        <v>1630</v>
      </c>
      <c r="D272" s="83" t="s">
        <v>204</v>
      </c>
      <c r="E272" s="84">
        <v>1</v>
      </c>
      <c r="F272" s="11"/>
      <c r="G272" s="129">
        <f t="shared" si="9"/>
        <v>0</v>
      </c>
    </row>
    <row r="273" spans="1:7" ht="22.5" x14ac:dyDescent="0.2">
      <c r="A273" s="71">
        <v>245</v>
      </c>
      <c r="B273" s="71" t="s">
        <v>1460</v>
      </c>
      <c r="C273" s="82" t="s">
        <v>1631</v>
      </c>
      <c r="D273" s="83" t="s">
        <v>204</v>
      </c>
      <c r="E273" s="84">
        <v>1</v>
      </c>
      <c r="F273" s="11"/>
      <c r="G273" s="129">
        <f t="shared" si="9"/>
        <v>0</v>
      </c>
    </row>
    <row r="274" spans="1:7" ht="22.5" x14ac:dyDescent="0.2">
      <c r="A274" s="71">
        <v>246</v>
      </c>
      <c r="B274" s="71" t="s">
        <v>1068</v>
      </c>
      <c r="C274" s="82" t="s">
        <v>1395</v>
      </c>
      <c r="D274" s="83" t="s">
        <v>14</v>
      </c>
      <c r="E274" s="84">
        <v>4</v>
      </c>
      <c r="F274" s="11"/>
      <c r="G274" s="129">
        <f t="shared" si="9"/>
        <v>0</v>
      </c>
    </row>
    <row r="275" spans="1:7" ht="22.5" x14ac:dyDescent="0.2">
      <c r="A275" s="71">
        <v>247</v>
      </c>
      <c r="B275" s="71" t="s">
        <v>1463</v>
      </c>
      <c r="C275" s="82" t="s">
        <v>1465</v>
      </c>
      <c r="D275" s="83" t="s">
        <v>14</v>
      </c>
      <c r="E275" s="84">
        <v>3</v>
      </c>
      <c r="F275" s="11"/>
      <c r="G275" s="129">
        <f t="shared" si="9"/>
        <v>0</v>
      </c>
    </row>
    <row r="276" spans="1:7" ht="33.75" x14ac:dyDescent="0.2">
      <c r="A276" s="71">
        <v>248</v>
      </c>
      <c r="B276" s="71" t="s">
        <v>1466</v>
      </c>
      <c r="C276" s="82" t="s">
        <v>1467</v>
      </c>
      <c r="D276" s="83" t="s">
        <v>14</v>
      </c>
      <c r="E276" s="84">
        <v>3</v>
      </c>
      <c r="F276" s="11"/>
      <c r="G276" s="129">
        <f t="shared" si="9"/>
        <v>0</v>
      </c>
    </row>
    <row r="277" spans="1:7" ht="22.5" x14ac:dyDescent="0.2">
      <c r="A277" s="71">
        <v>249</v>
      </c>
      <c r="B277" s="71" t="s">
        <v>1245</v>
      </c>
      <c r="C277" s="82" t="s">
        <v>1246</v>
      </c>
      <c r="D277" s="83" t="s">
        <v>1247</v>
      </c>
      <c r="E277" s="84">
        <v>13</v>
      </c>
      <c r="F277" s="11"/>
      <c r="G277" s="129">
        <f t="shared" si="9"/>
        <v>0</v>
      </c>
    </row>
    <row r="278" spans="1:7" ht="33.75" x14ac:dyDescent="0.2">
      <c r="A278" s="71">
        <v>250</v>
      </c>
      <c r="B278" s="71" t="s">
        <v>1472</v>
      </c>
      <c r="C278" s="82" t="s">
        <v>1473</v>
      </c>
      <c r="D278" s="83" t="s">
        <v>14</v>
      </c>
      <c r="E278" s="84">
        <v>3</v>
      </c>
      <c r="F278" s="11"/>
      <c r="G278" s="129">
        <f t="shared" si="9"/>
        <v>0</v>
      </c>
    </row>
    <row r="279" spans="1:7" ht="33.75" x14ac:dyDescent="0.2">
      <c r="A279" s="71">
        <v>251</v>
      </c>
      <c r="B279" s="71" t="s">
        <v>1632</v>
      </c>
      <c r="C279" s="82" t="s">
        <v>1633</v>
      </c>
      <c r="D279" s="83" t="s">
        <v>14</v>
      </c>
      <c r="E279" s="84">
        <v>24</v>
      </c>
      <c r="F279" s="11"/>
      <c r="G279" s="129">
        <f t="shared" si="9"/>
        <v>0</v>
      </c>
    </row>
    <row r="280" spans="1:7" ht="33.75" x14ac:dyDescent="0.2">
      <c r="A280" s="71">
        <v>252</v>
      </c>
      <c r="B280" s="71" t="s">
        <v>1475</v>
      </c>
      <c r="C280" s="82" t="s">
        <v>1634</v>
      </c>
      <c r="D280" s="83" t="s">
        <v>14</v>
      </c>
      <c r="E280" s="84">
        <v>10</v>
      </c>
      <c r="F280" s="11"/>
      <c r="G280" s="129">
        <f t="shared" si="9"/>
        <v>0</v>
      </c>
    </row>
    <row r="281" spans="1:7" ht="33.75" x14ac:dyDescent="0.2">
      <c r="A281" s="71">
        <v>253</v>
      </c>
      <c r="B281" s="71" t="s">
        <v>1635</v>
      </c>
      <c r="C281" s="82" t="s">
        <v>1636</v>
      </c>
      <c r="D281" s="83" t="s">
        <v>14</v>
      </c>
      <c r="E281" s="84">
        <v>10</v>
      </c>
      <c r="F281" s="11"/>
      <c r="G281" s="129">
        <f t="shared" si="9"/>
        <v>0</v>
      </c>
    </row>
    <row r="282" spans="1:7" ht="33.75" x14ac:dyDescent="0.2">
      <c r="A282" s="71">
        <v>254</v>
      </c>
      <c r="B282" s="71" t="s">
        <v>1478</v>
      </c>
      <c r="C282" s="82" t="s">
        <v>1479</v>
      </c>
      <c r="D282" s="83" t="s">
        <v>14</v>
      </c>
      <c r="E282" s="84">
        <v>2</v>
      </c>
      <c r="F282" s="11"/>
      <c r="G282" s="129">
        <f t="shared" si="9"/>
        <v>0</v>
      </c>
    </row>
    <row r="283" spans="1:7" ht="33.75" x14ac:dyDescent="0.2">
      <c r="A283" s="71">
        <v>255</v>
      </c>
      <c r="B283" s="71" t="s">
        <v>1637</v>
      </c>
      <c r="C283" s="82" t="s">
        <v>1638</v>
      </c>
      <c r="D283" s="83" t="s">
        <v>14</v>
      </c>
      <c r="E283" s="84">
        <v>1</v>
      </c>
      <c r="F283" s="11"/>
      <c r="G283" s="129">
        <f t="shared" si="9"/>
        <v>0</v>
      </c>
    </row>
    <row r="284" spans="1:7" ht="33.75" x14ac:dyDescent="0.2">
      <c r="A284" s="71">
        <v>256</v>
      </c>
      <c r="B284" s="71" t="s">
        <v>1639</v>
      </c>
      <c r="C284" s="82" t="s">
        <v>1640</v>
      </c>
      <c r="D284" s="83" t="s">
        <v>14</v>
      </c>
      <c r="E284" s="84">
        <v>1</v>
      </c>
      <c r="F284" s="11"/>
      <c r="G284" s="129">
        <f t="shared" si="9"/>
        <v>0</v>
      </c>
    </row>
    <row r="285" spans="1:7" ht="33.75" x14ac:dyDescent="0.2">
      <c r="A285" s="71">
        <v>257</v>
      </c>
      <c r="B285" s="71" t="s">
        <v>1641</v>
      </c>
      <c r="C285" s="82" t="s">
        <v>1642</v>
      </c>
      <c r="D285" s="83" t="s">
        <v>14</v>
      </c>
      <c r="E285" s="84">
        <v>1</v>
      </c>
      <c r="F285" s="11"/>
      <c r="G285" s="129">
        <f t="shared" si="9"/>
        <v>0</v>
      </c>
    </row>
    <row r="286" spans="1:7" ht="33.75" x14ac:dyDescent="0.2">
      <c r="A286" s="71">
        <v>258</v>
      </c>
      <c r="B286" s="71" t="s">
        <v>1643</v>
      </c>
      <c r="C286" s="82" t="s">
        <v>1644</v>
      </c>
      <c r="D286" s="83" t="s">
        <v>14</v>
      </c>
      <c r="E286" s="84">
        <v>2</v>
      </c>
      <c r="F286" s="11"/>
      <c r="G286" s="129">
        <f t="shared" si="9"/>
        <v>0</v>
      </c>
    </row>
    <row r="287" spans="1:7" ht="33.75" x14ac:dyDescent="0.2">
      <c r="A287" s="71">
        <v>259</v>
      </c>
      <c r="B287" s="71" t="s">
        <v>1645</v>
      </c>
      <c r="C287" s="82" t="s">
        <v>1646</v>
      </c>
      <c r="D287" s="83" t="s">
        <v>14</v>
      </c>
      <c r="E287" s="84">
        <v>24</v>
      </c>
      <c r="F287" s="11"/>
      <c r="G287" s="129">
        <f t="shared" si="9"/>
        <v>0</v>
      </c>
    </row>
    <row r="288" spans="1:7" ht="33.75" x14ac:dyDescent="0.2">
      <c r="A288" s="71">
        <v>260</v>
      </c>
      <c r="B288" s="71" t="s">
        <v>1647</v>
      </c>
      <c r="C288" s="82" t="s">
        <v>1648</v>
      </c>
      <c r="D288" s="83" t="s">
        <v>14</v>
      </c>
      <c r="E288" s="84">
        <v>1</v>
      </c>
      <c r="F288" s="11"/>
      <c r="G288" s="129">
        <f t="shared" si="9"/>
        <v>0</v>
      </c>
    </row>
    <row r="289" spans="1:7" ht="33.75" x14ac:dyDescent="0.2">
      <c r="A289" s="71">
        <v>261</v>
      </c>
      <c r="B289" s="71" t="s">
        <v>1649</v>
      </c>
      <c r="C289" s="82" t="s">
        <v>1650</v>
      </c>
      <c r="D289" s="83" t="s">
        <v>14</v>
      </c>
      <c r="E289" s="84">
        <v>1</v>
      </c>
      <c r="F289" s="11"/>
      <c r="G289" s="129">
        <f t="shared" si="9"/>
        <v>0</v>
      </c>
    </row>
    <row r="290" spans="1:7" ht="33.75" x14ac:dyDescent="0.2">
      <c r="A290" s="71">
        <v>262</v>
      </c>
      <c r="B290" s="71" t="s">
        <v>1651</v>
      </c>
      <c r="C290" s="82" t="s">
        <v>1652</v>
      </c>
      <c r="D290" s="83" t="s">
        <v>14</v>
      </c>
      <c r="E290" s="84">
        <v>1</v>
      </c>
      <c r="F290" s="11"/>
      <c r="G290" s="129">
        <f t="shared" si="9"/>
        <v>0</v>
      </c>
    </row>
    <row r="291" spans="1:7" ht="33.75" x14ac:dyDescent="0.2">
      <c r="A291" s="71">
        <v>263</v>
      </c>
      <c r="B291" s="71" t="s">
        <v>1493</v>
      </c>
      <c r="C291" s="82" t="s">
        <v>1495</v>
      </c>
      <c r="D291" s="83" t="s">
        <v>14</v>
      </c>
      <c r="E291" s="84">
        <v>1</v>
      </c>
      <c r="F291" s="11"/>
      <c r="G291" s="129">
        <f t="shared" si="9"/>
        <v>0</v>
      </c>
    </row>
    <row r="292" spans="1:7" ht="33.75" x14ac:dyDescent="0.2">
      <c r="A292" s="71">
        <v>264</v>
      </c>
      <c r="B292" s="71" t="s">
        <v>1653</v>
      </c>
      <c r="C292" s="82" t="s">
        <v>1654</v>
      </c>
      <c r="D292" s="83" t="s">
        <v>14</v>
      </c>
      <c r="E292" s="84">
        <v>1</v>
      </c>
      <c r="F292" s="11"/>
      <c r="G292" s="129">
        <f t="shared" si="9"/>
        <v>0</v>
      </c>
    </row>
    <row r="293" spans="1:7" ht="33.75" x14ac:dyDescent="0.2">
      <c r="A293" s="71">
        <v>265</v>
      </c>
      <c r="B293" s="71" t="s">
        <v>1655</v>
      </c>
      <c r="C293" s="82" t="s">
        <v>1656</v>
      </c>
      <c r="D293" s="83" t="s">
        <v>14</v>
      </c>
      <c r="E293" s="84">
        <v>1</v>
      </c>
      <c r="F293" s="11"/>
      <c r="G293" s="129">
        <f t="shared" si="9"/>
        <v>0</v>
      </c>
    </row>
    <row r="294" spans="1:7" ht="33.75" x14ac:dyDescent="0.2">
      <c r="A294" s="71">
        <v>266</v>
      </c>
      <c r="B294" s="71" t="s">
        <v>1517</v>
      </c>
      <c r="C294" s="82" t="s">
        <v>1657</v>
      </c>
      <c r="D294" s="83" t="s">
        <v>14</v>
      </c>
      <c r="E294" s="84">
        <v>1</v>
      </c>
      <c r="F294" s="11"/>
      <c r="G294" s="129">
        <f t="shared" si="9"/>
        <v>0</v>
      </c>
    </row>
    <row r="295" spans="1:7" ht="33.75" x14ac:dyDescent="0.2">
      <c r="A295" s="71">
        <v>267</v>
      </c>
      <c r="B295" s="71" t="s">
        <v>1658</v>
      </c>
      <c r="C295" s="82" t="s">
        <v>1659</v>
      </c>
      <c r="D295" s="83" t="s">
        <v>14</v>
      </c>
      <c r="E295" s="84">
        <v>1</v>
      </c>
      <c r="F295" s="11"/>
      <c r="G295" s="129">
        <f t="shared" si="9"/>
        <v>0</v>
      </c>
    </row>
    <row r="296" spans="1:7" ht="33.75" x14ac:dyDescent="0.2">
      <c r="A296" s="71">
        <v>268</v>
      </c>
      <c r="B296" s="71" t="s">
        <v>1509</v>
      </c>
      <c r="C296" s="82" t="s">
        <v>1510</v>
      </c>
      <c r="D296" s="83" t="s">
        <v>15</v>
      </c>
      <c r="E296" s="84">
        <v>551.25</v>
      </c>
      <c r="F296" s="11"/>
      <c r="G296" s="129">
        <f t="shared" si="9"/>
        <v>0</v>
      </c>
    </row>
    <row r="297" spans="1:7" ht="33.75" x14ac:dyDescent="0.2">
      <c r="A297" s="71">
        <v>269</v>
      </c>
      <c r="B297" s="71" t="s">
        <v>1511</v>
      </c>
      <c r="C297" s="82" t="s">
        <v>1512</v>
      </c>
      <c r="D297" s="83" t="s">
        <v>15</v>
      </c>
      <c r="E297" s="84">
        <v>2.36</v>
      </c>
      <c r="F297" s="11"/>
      <c r="G297" s="129">
        <f t="shared" si="9"/>
        <v>0</v>
      </c>
    </row>
    <row r="298" spans="1:7" ht="33.75" x14ac:dyDescent="0.2">
      <c r="A298" s="71">
        <v>270</v>
      </c>
      <c r="B298" s="71" t="s">
        <v>1513</v>
      </c>
      <c r="C298" s="82" t="s">
        <v>1514</v>
      </c>
      <c r="D298" s="83" t="s">
        <v>15</v>
      </c>
      <c r="E298" s="84">
        <v>8.56</v>
      </c>
      <c r="F298" s="11"/>
      <c r="G298" s="129">
        <f t="shared" si="9"/>
        <v>0</v>
      </c>
    </row>
    <row r="299" spans="1:7" ht="33.75" x14ac:dyDescent="0.2">
      <c r="A299" s="71">
        <v>271</v>
      </c>
      <c r="B299" s="71" t="s">
        <v>1515</v>
      </c>
      <c r="C299" s="82" t="s">
        <v>1516</v>
      </c>
      <c r="D299" s="83" t="s">
        <v>15</v>
      </c>
      <c r="E299" s="84">
        <v>8.66</v>
      </c>
      <c r="F299" s="11"/>
      <c r="G299" s="129">
        <f t="shared" si="9"/>
        <v>0</v>
      </c>
    </row>
    <row r="300" spans="1:7" ht="33.75" x14ac:dyDescent="0.2">
      <c r="A300" s="71">
        <v>272</v>
      </c>
      <c r="B300" s="71" t="s">
        <v>1660</v>
      </c>
      <c r="C300" s="82" t="s">
        <v>1661</v>
      </c>
      <c r="D300" s="83" t="s">
        <v>15</v>
      </c>
      <c r="E300" s="84">
        <v>14.14</v>
      </c>
      <c r="F300" s="11"/>
      <c r="G300" s="129">
        <f t="shared" si="9"/>
        <v>0</v>
      </c>
    </row>
    <row r="301" spans="1:7" ht="33.75" x14ac:dyDescent="0.2">
      <c r="A301" s="71">
        <v>273</v>
      </c>
      <c r="B301" s="71" t="s">
        <v>1517</v>
      </c>
      <c r="C301" s="82" t="s">
        <v>1518</v>
      </c>
      <c r="D301" s="83" t="s">
        <v>75</v>
      </c>
      <c r="E301" s="84">
        <v>4</v>
      </c>
      <c r="F301" s="11"/>
      <c r="G301" s="129">
        <f t="shared" si="9"/>
        <v>0</v>
      </c>
    </row>
    <row r="302" spans="1:7" ht="33.75" x14ac:dyDescent="0.2">
      <c r="A302" s="71">
        <v>274</v>
      </c>
      <c r="B302" s="71" t="s">
        <v>1517</v>
      </c>
      <c r="C302" s="82" t="s">
        <v>1519</v>
      </c>
      <c r="D302" s="83" t="s">
        <v>75</v>
      </c>
      <c r="E302" s="84">
        <v>3</v>
      </c>
      <c r="F302" s="11"/>
      <c r="G302" s="129">
        <f>ROUND(E302*F302,2)</f>
        <v>0</v>
      </c>
    </row>
    <row r="303" spans="1:7" ht="33.75" x14ac:dyDescent="0.2">
      <c r="A303" s="71">
        <v>275</v>
      </c>
      <c r="B303" s="71" t="s">
        <v>1662</v>
      </c>
      <c r="C303" s="82" t="s">
        <v>1663</v>
      </c>
      <c r="D303" s="83" t="s">
        <v>75</v>
      </c>
      <c r="E303" s="84">
        <v>3.9</v>
      </c>
      <c r="F303" s="11"/>
      <c r="G303" s="129">
        <f t="shared" si="9"/>
        <v>0</v>
      </c>
    </row>
    <row r="304" spans="1:7" ht="22.5" x14ac:dyDescent="0.2">
      <c r="A304" s="71">
        <v>276</v>
      </c>
      <c r="B304" s="71" t="s">
        <v>1664</v>
      </c>
      <c r="C304" s="82" t="s">
        <v>1665</v>
      </c>
      <c r="D304" s="83" t="s">
        <v>14</v>
      </c>
      <c r="E304" s="84">
        <v>36</v>
      </c>
      <c r="F304" s="11"/>
      <c r="G304" s="129">
        <f t="shared" si="9"/>
        <v>0</v>
      </c>
    </row>
    <row r="305" spans="1:7" ht="22.5" x14ac:dyDescent="0.2">
      <c r="A305" s="71">
        <v>277</v>
      </c>
      <c r="B305" s="71" t="s">
        <v>1525</v>
      </c>
      <c r="C305" s="82" t="s">
        <v>1526</v>
      </c>
      <c r="D305" s="83" t="s">
        <v>14</v>
      </c>
      <c r="E305" s="84">
        <v>4</v>
      </c>
      <c r="F305" s="11"/>
      <c r="G305" s="129">
        <f t="shared" si="9"/>
        <v>0</v>
      </c>
    </row>
    <row r="306" spans="1:7" ht="22.5" x14ac:dyDescent="0.2">
      <c r="A306" s="71">
        <v>278</v>
      </c>
      <c r="B306" s="71" t="s">
        <v>1521</v>
      </c>
      <c r="C306" s="82" t="s">
        <v>1527</v>
      </c>
      <c r="D306" s="83" t="s">
        <v>14</v>
      </c>
      <c r="E306" s="84">
        <v>1</v>
      </c>
      <c r="F306" s="11"/>
      <c r="G306" s="129">
        <f t="shared" si="9"/>
        <v>0</v>
      </c>
    </row>
    <row r="307" spans="1:7" ht="22.5" x14ac:dyDescent="0.2">
      <c r="A307" s="71">
        <v>279</v>
      </c>
      <c r="B307" s="71" t="s">
        <v>1666</v>
      </c>
      <c r="C307" s="82" t="s">
        <v>1667</v>
      </c>
      <c r="D307" s="83" t="s">
        <v>14</v>
      </c>
      <c r="E307" s="84">
        <v>2</v>
      </c>
      <c r="F307" s="11"/>
      <c r="G307" s="129">
        <f t="shared" si="9"/>
        <v>0</v>
      </c>
    </row>
    <row r="308" spans="1:7" ht="22.5" x14ac:dyDescent="0.2">
      <c r="A308" s="71">
        <v>280</v>
      </c>
      <c r="B308" s="71" t="s">
        <v>1668</v>
      </c>
      <c r="C308" s="82" t="s">
        <v>1669</v>
      </c>
      <c r="D308" s="83" t="s">
        <v>14</v>
      </c>
      <c r="E308" s="84">
        <v>1</v>
      </c>
      <c r="F308" s="11"/>
      <c r="G308" s="129">
        <f t="shared" si="9"/>
        <v>0</v>
      </c>
    </row>
    <row r="309" spans="1:7" ht="22.5" x14ac:dyDescent="0.2">
      <c r="A309" s="71">
        <v>281</v>
      </c>
      <c r="B309" s="71" t="s">
        <v>1528</v>
      </c>
      <c r="C309" s="82" t="s">
        <v>1529</v>
      </c>
      <c r="D309" s="83" t="s">
        <v>15</v>
      </c>
      <c r="E309" s="84">
        <v>427.5</v>
      </c>
      <c r="F309" s="11"/>
      <c r="G309" s="129">
        <f t="shared" si="9"/>
        <v>0</v>
      </c>
    </row>
    <row r="310" spans="1:7" ht="22.5" x14ac:dyDescent="0.2">
      <c r="A310" s="71">
        <v>282</v>
      </c>
      <c r="B310" s="71" t="s">
        <v>1528</v>
      </c>
      <c r="C310" s="82" t="s">
        <v>1530</v>
      </c>
      <c r="D310" s="83" t="s">
        <v>15</v>
      </c>
      <c r="E310" s="84">
        <v>40</v>
      </c>
      <c r="F310" s="11"/>
      <c r="G310" s="129">
        <f t="shared" si="9"/>
        <v>0</v>
      </c>
    </row>
    <row r="311" spans="1:7" ht="33.75" x14ac:dyDescent="0.2">
      <c r="A311" s="71">
        <v>283</v>
      </c>
      <c r="B311" s="71" t="s">
        <v>1531</v>
      </c>
      <c r="C311" s="82" t="s">
        <v>1532</v>
      </c>
      <c r="D311" s="83" t="s">
        <v>15</v>
      </c>
      <c r="E311" s="84">
        <v>40</v>
      </c>
      <c r="F311" s="11"/>
      <c r="G311" s="129">
        <f>ROUND(E311*F311,2)</f>
        <v>0</v>
      </c>
    </row>
    <row r="312" spans="1:7" x14ac:dyDescent="0.2">
      <c r="A312" s="72"/>
      <c r="B312" s="72"/>
      <c r="C312" s="72" t="s">
        <v>1533</v>
      </c>
      <c r="D312" s="72"/>
      <c r="E312" s="72"/>
      <c r="F312" s="72"/>
      <c r="G312" s="95">
        <f>SUM(G261:G311)</f>
        <v>0</v>
      </c>
    </row>
    <row r="313" spans="1:7" x14ac:dyDescent="0.2">
      <c r="A313" s="68"/>
      <c r="B313" s="68"/>
      <c r="C313" s="69" t="s">
        <v>2303</v>
      </c>
      <c r="D313" s="70"/>
      <c r="E313" s="68"/>
      <c r="F313" s="68"/>
      <c r="G313" s="68"/>
    </row>
    <row r="314" spans="1:7" ht="33.75" x14ac:dyDescent="0.2">
      <c r="A314" s="71">
        <v>284</v>
      </c>
      <c r="B314" s="71" t="s">
        <v>199</v>
      </c>
      <c r="C314" s="82" t="s">
        <v>909</v>
      </c>
      <c r="D314" s="83" t="s">
        <v>14</v>
      </c>
      <c r="E314" s="84">
        <v>139</v>
      </c>
      <c r="F314" s="11"/>
      <c r="G314" s="129">
        <f>ROUND(E314*F314,2)</f>
        <v>0</v>
      </c>
    </row>
    <row r="315" spans="1:7" ht="33.75" x14ac:dyDescent="0.2">
      <c r="A315" s="71">
        <v>285</v>
      </c>
      <c r="B315" s="71" t="s">
        <v>1535</v>
      </c>
      <c r="C315" s="82" t="s">
        <v>1536</v>
      </c>
      <c r="D315" s="83" t="s">
        <v>382</v>
      </c>
      <c r="E315" s="84">
        <v>1.48</v>
      </c>
      <c r="F315" s="11"/>
      <c r="G315" s="129">
        <f t="shared" ref="G315:G331" si="10">ROUND(E315*F315,2)</f>
        <v>0</v>
      </c>
    </row>
    <row r="316" spans="1:7" ht="33.75" x14ac:dyDescent="0.2">
      <c r="A316" s="71">
        <v>286</v>
      </c>
      <c r="B316" s="71" t="s">
        <v>1537</v>
      </c>
      <c r="C316" s="82" t="s">
        <v>1538</v>
      </c>
      <c r="D316" s="83" t="s">
        <v>75</v>
      </c>
      <c r="E316" s="84">
        <v>620</v>
      </c>
      <c r="F316" s="11"/>
      <c r="G316" s="129">
        <f t="shared" si="10"/>
        <v>0</v>
      </c>
    </row>
    <row r="317" spans="1:7" ht="33.75" x14ac:dyDescent="0.2">
      <c r="A317" s="71">
        <v>287</v>
      </c>
      <c r="B317" s="71" t="s">
        <v>1670</v>
      </c>
      <c r="C317" s="82" t="s">
        <v>1671</v>
      </c>
      <c r="D317" s="83" t="s">
        <v>75</v>
      </c>
      <c r="E317" s="84">
        <v>274</v>
      </c>
      <c r="F317" s="11"/>
      <c r="G317" s="129">
        <f t="shared" si="10"/>
        <v>0</v>
      </c>
    </row>
    <row r="318" spans="1:7" ht="33.75" x14ac:dyDescent="0.2">
      <c r="A318" s="71">
        <v>288</v>
      </c>
      <c r="B318" s="71" t="s">
        <v>1541</v>
      </c>
      <c r="C318" s="82" t="s">
        <v>1542</v>
      </c>
      <c r="D318" s="83" t="s">
        <v>75</v>
      </c>
      <c r="E318" s="84">
        <v>620</v>
      </c>
      <c r="F318" s="11"/>
      <c r="G318" s="129">
        <f t="shared" si="10"/>
        <v>0</v>
      </c>
    </row>
    <row r="319" spans="1:7" ht="22.5" x14ac:dyDescent="0.2">
      <c r="A319" s="71">
        <v>289</v>
      </c>
      <c r="B319" s="71" t="s">
        <v>1672</v>
      </c>
      <c r="C319" s="82" t="s">
        <v>1673</v>
      </c>
      <c r="D319" s="83" t="s">
        <v>1247</v>
      </c>
      <c r="E319" s="84">
        <v>15</v>
      </c>
      <c r="F319" s="11"/>
      <c r="G319" s="129">
        <f t="shared" si="10"/>
        <v>0</v>
      </c>
    </row>
    <row r="320" spans="1:7" ht="33.75" x14ac:dyDescent="0.2">
      <c r="A320" s="71">
        <v>290</v>
      </c>
      <c r="B320" s="71" t="s">
        <v>1674</v>
      </c>
      <c r="C320" s="82" t="s">
        <v>1675</v>
      </c>
      <c r="D320" s="83" t="s">
        <v>14</v>
      </c>
      <c r="E320" s="84">
        <v>66</v>
      </c>
      <c r="F320" s="11"/>
      <c r="G320" s="129">
        <f t="shared" si="10"/>
        <v>0</v>
      </c>
    </row>
    <row r="321" spans="1:7" ht="33.75" x14ac:dyDescent="0.2">
      <c r="A321" s="71">
        <v>291</v>
      </c>
      <c r="B321" s="71" t="s">
        <v>1544</v>
      </c>
      <c r="C321" s="82" t="s">
        <v>1545</v>
      </c>
      <c r="D321" s="83" t="s">
        <v>14</v>
      </c>
      <c r="E321" s="84">
        <v>21</v>
      </c>
      <c r="F321" s="11"/>
      <c r="G321" s="129">
        <f t="shared" si="10"/>
        <v>0</v>
      </c>
    </row>
    <row r="322" spans="1:7" ht="33.75" x14ac:dyDescent="0.2">
      <c r="A322" s="71">
        <v>292</v>
      </c>
      <c r="B322" s="71" t="s">
        <v>1546</v>
      </c>
      <c r="C322" s="82" t="s">
        <v>1547</v>
      </c>
      <c r="D322" s="83" t="s">
        <v>14</v>
      </c>
      <c r="E322" s="84">
        <v>3</v>
      </c>
      <c r="F322" s="11"/>
      <c r="G322" s="129">
        <f t="shared" si="10"/>
        <v>0</v>
      </c>
    </row>
    <row r="323" spans="1:7" ht="22.5" x14ac:dyDescent="0.2">
      <c r="A323" s="71">
        <v>293</v>
      </c>
      <c r="B323" s="71" t="s">
        <v>1676</v>
      </c>
      <c r="C323" s="82" t="s">
        <v>1677</v>
      </c>
      <c r="D323" s="83" t="s">
        <v>204</v>
      </c>
      <c r="E323" s="84">
        <v>1</v>
      </c>
      <c r="F323" s="11"/>
      <c r="G323" s="129">
        <f t="shared" si="10"/>
        <v>0</v>
      </c>
    </row>
    <row r="324" spans="1:7" ht="22.5" x14ac:dyDescent="0.2">
      <c r="A324" s="71">
        <v>294</v>
      </c>
      <c r="B324" s="71" t="s">
        <v>1678</v>
      </c>
      <c r="C324" s="82" t="s">
        <v>1679</v>
      </c>
      <c r="D324" s="83" t="s">
        <v>204</v>
      </c>
      <c r="E324" s="84">
        <v>1</v>
      </c>
      <c r="F324" s="11"/>
      <c r="G324" s="129">
        <f t="shared" si="10"/>
        <v>0</v>
      </c>
    </row>
    <row r="325" spans="1:7" ht="22.5" x14ac:dyDescent="0.2">
      <c r="A325" s="71">
        <v>295</v>
      </c>
      <c r="B325" s="71" t="s">
        <v>1680</v>
      </c>
      <c r="C325" s="82" t="s">
        <v>1681</v>
      </c>
      <c r="D325" s="83" t="s">
        <v>204</v>
      </c>
      <c r="E325" s="84">
        <v>1</v>
      </c>
      <c r="F325" s="11"/>
      <c r="G325" s="129">
        <f t="shared" si="10"/>
        <v>0</v>
      </c>
    </row>
    <row r="326" spans="1:7" ht="22.5" x14ac:dyDescent="0.2">
      <c r="A326" s="71">
        <v>296</v>
      </c>
      <c r="B326" s="71" t="s">
        <v>1682</v>
      </c>
      <c r="C326" s="82" t="s">
        <v>1683</v>
      </c>
      <c r="D326" s="83" t="s">
        <v>204</v>
      </c>
      <c r="E326" s="84">
        <v>1</v>
      </c>
      <c r="F326" s="11"/>
      <c r="G326" s="129">
        <f t="shared" si="10"/>
        <v>0</v>
      </c>
    </row>
    <row r="327" spans="1:7" ht="22.5" x14ac:dyDescent="0.2">
      <c r="A327" s="71">
        <v>297</v>
      </c>
      <c r="B327" s="71" t="s">
        <v>1684</v>
      </c>
      <c r="C327" s="82" t="s">
        <v>1685</v>
      </c>
      <c r="D327" s="83" t="s">
        <v>204</v>
      </c>
      <c r="E327" s="84">
        <v>1</v>
      </c>
      <c r="F327" s="11"/>
      <c r="G327" s="129">
        <f t="shared" si="10"/>
        <v>0</v>
      </c>
    </row>
    <row r="328" spans="1:7" ht="22.5" x14ac:dyDescent="0.2">
      <c r="A328" s="71">
        <v>298</v>
      </c>
      <c r="B328" s="71" t="s">
        <v>1686</v>
      </c>
      <c r="C328" s="82" t="s">
        <v>1687</v>
      </c>
      <c r="D328" s="83" t="s">
        <v>204</v>
      </c>
      <c r="E328" s="84">
        <v>1</v>
      </c>
      <c r="F328" s="11"/>
      <c r="G328" s="129">
        <f t="shared" si="10"/>
        <v>0</v>
      </c>
    </row>
    <row r="329" spans="1:7" ht="22.5" x14ac:dyDescent="0.2">
      <c r="A329" s="71">
        <v>299</v>
      </c>
      <c r="B329" s="71" t="s">
        <v>1688</v>
      </c>
      <c r="C329" s="82" t="s">
        <v>1689</v>
      </c>
      <c r="D329" s="83" t="s">
        <v>204</v>
      </c>
      <c r="E329" s="84">
        <v>1</v>
      </c>
      <c r="F329" s="11"/>
      <c r="G329" s="129">
        <f t="shared" si="10"/>
        <v>0</v>
      </c>
    </row>
    <row r="330" spans="1:7" ht="22.5" x14ac:dyDescent="0.2">
      <c r="A330" s="71">
        <v>300</v>
      </c>
      <c r="B330" s="71" t="s">
        <v>1568</v>
      </c>
      <c r="C330" s="82" t="s">
        <v>1569</v>
      </c>
      <c r="D330" s="83" t="s">
        <v>75</v>
      </c>
      <c r="E330" s="84">
        <v>74</v>
      </c>
      <c r="F330" s="11"/>
      <c r="G330" s="129">
        <f t="shared" si="10"/>
        <v>0</v>
      </c>
    </row>
    <row r="331" spans="1:7" ht="22.5" x14ac:dyDescent="0.2">
      <c r="A331" s="71">
        <v>301</v>
      </c>
      <c r="B331" s="71" t="s">
        <v>1570</v>
      </c>
      <c r="C331" s="82" t="s">
        <v>1571</v>
      </c>
      <c r="D331" s="83" t="s">
        <v>75</v>
      </c>
      <c r="E331" s="84">
        <v>74</v>
      </c>
      <c r="F331" s="11"/>
      <c r="G331" s="129">
        <f>ROUND(E331*F331,2)</f>
        <v>0</v>
      </c>
    </row>
    <row r="332" spans="1:7" x14ac:dyDescent="0.2">
      <c r="A332" s="72"/>
      <c r="B332" s="72"/>
      <c r="C332" s="72" t="s">
        <v>915</v>
      </c>
      <c r="D332" s="72"/>
      <c r="E332" s="72"/>
      <c r="F332" s="72"/>
      <c r="G332" s="95">
        <f>SUM(G314:G331)</f>
        <v>0</v>
      </c>
    </row>
    <row r="333" spans="1:7" x14ac:dyDescent="0.2">
      <c r="A333" s="72"/>
      <c r="B333" s="72"/>
      <c r="C333" s="114" t="s">
        <v>285</v>
      </c>
      <c r="D333" s="72"/>
      <c r="E333" s="72"/>
      <c r="F333" s="72"/>
      <c r="G333" s="95">
        <f>SUM(G237+G250+G259+G312+G332)</f>
        <v>0</v>
      </c>
    </row>
    <row r="334" spans="1:7" x14ac:dyDescent="0.2">
      <c r="A334" s="68"/>
      <c r="B334" s="68"/>
      <c r="C334" s="69" t="s">
        <v>2304</v>
      </c>
      <c r="D334" s="70"/>
      <c r="E334" s="68"/>
      <c r="F334" s="68"/>
      <c r="G334" s="68"/>
    </row>
    <row r="335" spans="1:7" x14ac:dyDescent="0.2">
      <c r="A335" s="68"/>
      <c r="B335" s="68"/>
      <c r="C335" s="69" t="s">
        <v>2305</v>
      </c>
      <c r="D335" s="70"/>
      <c r="E335" s="68"/>
      <c r="F335" s="68"/>
      <c r="G335" s="68"/>
    </row>
    <row r="336" spans="1:7" ht="22.5" x14ac:dyDescent="0.2">
      <c r="A336" s="71">
        <v>302</v>
      </c>
      <c r="B336" s="71" t="s">
        <v>1690</v>
      </c>
      <c r="C336" s="82" t="s">
        <v>1691</v>
      </c>
      <c r="D336" s="83" t="s">
        <v>14</v>
      </c>
      <c r="E336" s="84">
        <v>1</v>
      </c>
      <c r="F336" s="11"/>
      <c r="G336" s="129">
        <f t="shared" ref="G336:G397" si="11">ROUND(E336*F336,2)</f>
        <v>0</v>
      </c>
    </row>
    <row r="337" spans="1:7" ht="33.75" x14ac:dyDescent="0.2">
      <c r="A337" s="71">
        <v>303</v>
      </c>
      <c r="B337" s="71" t="s">
        <v>1692</v>
      </c>
      <c r="C337" s="82" t="s">
        <v>1693</v>
      </c>
      <c r="D337" s="83" t="s">
        <v>204</v>
      </c>
      <c r="E337" s="84">
        <v>1</v>
      </c>
      <c r="F337" s="11"/>
      <c r="G337" s="129">
        <f t="shared" si="11"/>
        <v>0</v>
      </c>
    </row>
    <row r="338" spans="1:7" ht="22.5" x14ac:dyDescent="0.2">
      <c r="A338" s="71">
        <v>304</v>
      </c>
      <c r="B338" s="71" t="s">
        <v>1307</v>
      </c>
      <c r="C338" s="82" t="s">
        <v>1308</v>
      </c>
      <c r="D338" s="83" t="s">
        <v>204</v>
      </c>
      <c r="E338" s="84">
        <v>1</v>
      </c>
      <c r="F338" s="11"/>
      <c r="G338" s="129">
        <f t="shared" si="11"/>
        <v>0</v>
      </c>
    </row>
    <row r="339" spans="1:7" ht="22.5" x14ac:dyDescent="0.2">
      <c r="A339" s="71">
        <v>305</v>
      </c>
      <c r="B339" s="71" t="s">
        <v>1694</v>
      </c>
      <c r="C339" s="82" t="s">
        <v>1695</v>
      </c>
      <c r="D339" s="83" t="s">
        <v>14</v>
      </c>
      <c r="E339" s="84">
        <v>1</v>
      </c>
      <c r="F339" s="11"/>
      <c r="G339" s="129">
        <f t="shared" si="11"/>
        <v>0</v>
      </c>
    </row>
    <row r="340" spans="1:7" ht="33.75" x14ac:dyDescent="0.2">
      <c r="A340" s="71">
        <v>306</v>
      </c>
      <c r="B340" s="71" t="s">
        <v>1696</v>
      </c>
      <c r="C340" s="82" t="s">
        <v>1697</v>
      </c>
      <c r="D340" s="83" t="s">
        <v>14</v>
      </c>
      <c r="E340" s="84">
        <v>1</v>
      </c>
      <c r="F340" s="11"/>
      <c r="G340" s="129">
        <f t="shared" si="11"/>
        <v>0</v>
      </c>
    </row>
    <row r="341" spans="1:7" ht="33.75" x14ac:dyDescent="0.2">
      <c r="A341" s="71">
        <v>307</v>
      </c>
      <c r="B341" s="71" t="s">
        <v>1698</v>
      </c>
      <c r="C341" s="82" t="s">
        <v>1699</v>
      </c>
      <c r="D341" s="83" t="s">
        <v>14</v>
      </c>
      <c r="E341" s="84">
        <v>1</v>
      </c>
      <c r="F341" s="11"/>
      <c r="G341" s="129">
        <f t="shared" si="11"/>
        <v>0</v>
      </c>
    </row>
    <row r="342" spans="1:7" ht="33.75" x14ac:dyDescent="0.2">
      <c r="A342" s="71">
        <v>308</v>
      </c>
      <c r="B342" s="71" t="s">
        <v>1316</v>
      </c>
      <c r="C342" s="82" t="s">
        <v>1700</v>
      </c>
      <c r="D342" s="83" t="s">
        <v>14</v>
      </c>
      <c r="E342" s="84">
        <v>2</v>
      </c>
      <c r="F342" s="11"/>
      <c r="G342" s="129">
        <f t="shared" si="11"/>
        <v>0</v>
      </c>
    </row>
    <row r="343" spans="1:7" ht="33.75" x14ac:dyDescent="0.2">
      <c r="A343" s="71">
        <v>309</v>
      </c>
      <c r="B343" s="71" t="s">
        <v>1701</v>
      </c>
      <c r="C343" s="82" t="s">
        <v>1702</v>
      </c>
      <c r="D343" s="83" t="s">
        <v>14</v>
      </c>
      <c r="E343" s="84">
        <v>1</v>
      </c>
      <c r="F343" s="11"/>
      <c r="G343" s="129">
        <f t="shared" si="11"/>
        <v>0</v>
      </c>
    </row>
    <row r="344" spans="1:7" ht="33.75" x14ac:dyDescent="0.2">
      <c r="A344" s="71">
        <v>310</v>
      </c>
      <c r="B344" s="71" t="s">
        <v>1701</v>
      </c>
      <c r="C344" s="82" t="s">
        <v>1703</v>
      </c>
      <c r="D344" s="83" t="s">
        <v>14</v>
      </c>
      <c r="E344" s="84">
        <v>1</v>
      </c>
      <c r="F344" s="11"/>
      <c r="G344" s="129">
        <f t="shared" si="11"/>
        <v>0</v>
      </c>
    </row>
    <row r="345" spans="1:7" ht="33.75" x14ac:dyDescent="0.2">
      <c r="A345" s="71">
        <v>311</v>
      </c>
      <c r="B345" s="71" t="s">
        <v>1698</v>
      </c>
      <c r="C345" s="82" t="s">
        <v>1704</v>
      </c>
      <c r="D345" s="83" t="s">
        <v>14</v>
      </c>
      <c r="E345" s="84">
        <v>1</v>
      </c>
      <c r="F345" s="11"/>
      <c r="G345" s="129">
        <f t="shared" si="11"/>
        <v>0</v>
      </c>
    </row>
    <row r="346" spans="1:7" ht="33.75" x14ac:dyDescent="0.2">
      <c r="A346" s="71">
        <v>312</v>
      </c>
      <c r="B346" s="71" t="s">
        <v>728</v>
      </c>
      <c r="C346" s="82" t="s">
        <v>1319</v>
      </c>
      <c r="D346" s="83" t="s">
        <v>204</v>
      </c>
      <c r="E346" s="84">
        <v>1</v>
      </c>
      <c r="F346" s="11"/>
      <c r="G346" s="129">
        <f t="shared" si="11"/>
        <v>0</v>
      </c>
    </row>
    <row r="347" spans="1:7" ht="33.75" x14ac:dyDescent="0.2">
      <c r="A347" s="71">
        <v>313</v>
      </c>
      <c r="B347" s="71" t="s">
        <v>728</v>
      </c>
      <c r="C347" s="82" t="s">
        <v>1320</v>
      </c>
      <c r="D347" s="83" t="s">
        <v>204</v>
      </c>
      <c r="E347" s="84">
        <v>1</v>
      </c>
      <c r="F347" s="11"/>
      <c r="G347" s="129">
        <f t="shared" si="11"/>
        <v>0</v>
      </c>
    </row>
    <row r="348" spans="1:7" ht="22.5" x14ac:dyDescent="0.2">
      <c r="A348" s="71">
        <v>314</v>
      </c>
      <c r="B348" s="71" t="s">
        <v>1321</v>
      </c>
      <c r="C348" s="82" t="s">
        <v>1322</v>
      </c>
      <c r="D348" s="83" t="s">
        <v>14</v>
      </c>
      <c r="E348" s="84">
        <v>1</v>
      </c>
      <c r="F348" s="11"/>
      <c r="G348" s="129">
        <f t="shared" si="11"/>
        <v>0</v>
      </c>
    </row>
    <row r="349" spans="1:7" ht="22.5" x14ac:dyDescent="0.2">
      <c r="A349" s="71">
        <v>315</v>
      </c>
      <c r="B349" s="71" t="s">
        <v>933</v>
      </c>
      <c r="C349" s="82" t="s">
        <v>1705</v>
      </c>
      <c r="D349" s="83" t="s">
        <v>14</v>
      </c>
      <c r="E349" s="84">
        <v>3</v>
      </c>
      <c r="F349" s="11"/>
      <c r="G349" s="129">
        <f t="shared" si="11"/>
        <v>0</v>
      </c>
    </row>
    <row r="350" spans="1:7" ht="22.5" x14ac:dyDescent="0.2">
      <c r="A350" s="71">
        <v>316</v>
      </c>
      <c r="B350" s="71" t="s">
        <v>1325</v>
      </c>
      <c r="C350" s="82" t="s">
        <v>1326</v>
      </c>
      <c r="D350" s="83" t="s">
        <v>14</v>
      </c>
      <c r="E350" s="84">
        <v>3</v>
      </c>
      <c r="F350" s="11"/>
      <c r="G350" s="129">
        <f t="shared" si="11"/>
        <v>0</v>
      </c>
    </row>
    <row r="351" spans="1:7" ht="22.5" x14ac:dyDescent="0.2">
      <c r="A351" s="71">
        <v>317</v>
      </c>
      <c r="B351" s="71" t="s">
        <v>1325</v>
      </c>
      <c r="C351" s="82" t="s">
        <v>1327</v>
      </c>
      <c r="D351" s="83" t="s">
        <v>14</v>
      </c>
      <c r="E351" s="84">
        <v>1</v>
      </c>
      <c r="F351" s="11"/>
      <c r="G351" s="129">
        <f t="shared" si="11"/>
        <v>0</v>
      </c>
    </row>
    <row r="352" spans="1:7" ht="22.5" x14ac:dyDescent="0.2">
      <c r="A352" s="71">
        <v>318</v>
      </c>
      <c r="B352" s="71" t="s">
        <v>1325</v>
      </c>
      <c r="C352" s="82" t="s">
        <v>1590</v>
      </c>
      <c r="D352" s="83" t="s">
        <v>14</v>
      </c>
      <c r="E352" s="84">
        <v>2</v>
      </c>
      <c r="F352" s="11"/>
      <c r="G352" s="129">
        <f t="shared" si="11"/>
        <v>0</v>
      </c>
    </row>
    <row r="353" spans="1:7" ht="22.5" x14ac:dyDescent="0.2">
      <c r="A353" s="71">
        <v>319</v>
      </c>
      <c r="B353" s="71" t="s">
        <v>1328</v>
      </c>
      <c r="C353" s="82" t="s">
        <v>1706</v>
      </c>
      <c r="D353" s="83" t="s">
        <v>14</v>
      </c>
      <c r="E353" s="84">
        <v>1</v>
      </c>
      <c r="F353" s="11"/>
      <c r="G353" s="129">
        <f t="shared" si="11"/>
        <v>0</v>
      </c>
    </row>
    <row r="354" spans="1:7" ht="33.75" x14ac:dyDescent="0.2">
      <c r="A354" s="71">
        <v>320</v>
      </c>
      <c r="B354" s="71" t="s">
        <v>1707</v>
      </c>
      <c r="C354" s="82" t="s">
        <v>1708</v>
      </c>
      <c r="D354" s="83" t="s">
        <v>14</v>
      </c>
      <c r="E354" s="84">
        <v>1</v>
      </c>
      <c r="F354" s="11"/>
      <c r="G354" s="129">
        <f t="shared" si="11"/>
        <v>0</v>
      </c>
    </row>
    <row r="355" spans="1:7" ht="33.75" x14ac:dyDescent="0.2">
      <c r="A355" s="71">
        <v>321</v>
      </c>
      <c r="B355" s="71" t="s">
        <v>1330</v>
      </c>
      <c r="C355" s="82" t="s">
        <v>1331</v>
      </c>
      <c r="D355" s="83" t="s">
        <v>14</v>
      </c>
      <c r="E355" s="84">
        <v>1</v>
      </c>
      <c r="F355" s="11"/>
      <c r="G355" s="129">
        <f t="shared" si="11"/>
        <v>0</v>
      </c>
    </row>
    <row r="356" spans="1:7" ht="33.75" x14ac:dyDescent="0.2">
      <c r="A356" s="71">
        <v>322</v>
      </c>
      <c r="B356" s="71" t="s">
        <v>1709</v>
      </c>
      <c r="C356" s="82" t="s">
        <v>1710</v>
      </c>
      <c r="D356" s="83" t="s">
        <v>14</v>
      </c>
      <c r="E356" s="84">
        <v>3</v>
      </c>
      <c r="F356" s="11"/>
      <c r="G356" s="129">
        <f t="shared" si="11"/>
        <v>0</v>
      </c>
    </row>
    <row r="357" spans="1:7" ht="33.75" x14ac:dyDescent="0.2">
      <c r="A357" s="71">
        <v>323</v>
      </c>
      <c r="B357" s="71" t="s">
        <v>1336</v>
      </c>
      <c r="C357" s="82" t="s">
        <v>1711</v>
      </c>
      <c r="D357" s="83" t="s">
        <v>14</v>
      </c>
      <c r="E357" s="84">
        <v>2</v>
      </c>
      <c r="F357" s="11"/>
      <c r="G357" s="129">
        <f t="shared" si="11"/>
        <v>0</v>
      </c>
    </row>
    <row r="358" spans="1:7" ht="33.75" x14ac:dyDescent="0.2">
      <c r="A358" s="71">
        <v>324</v>
      </c>
      <c r="B358" s="71" t="s">
        <v>1342</v>
      </c>
      <c r="C358" s="82" t="s">
        <v>1712</v>
      </c>
      <c r="D358" s="83" t="s">
        <v>14</v>
      </c>
      <c r="E358" s="84">
        <v>1</v>
      </c>
      <c r="F358" s="11"/>
      <c r="G358" s="129">
        <f t="shared" si="11"/>
        <v>0</v>
      </c>
    </row>
    <row r="359" spans="1:7" ht="33.75" x14ac:dyDescent="0.2">
      <c r="A359" s="71">
        <v>325</v>
      </c>
      <c r="B359" s="71" t="s">
        <v>935</v>
      </c>
      <c r="C359" s="82" t="s">
        <v>1418</v>
      </c>
      <c r="D359" s="83" t="s">
        <v>14</v>
      </c>
      <c r="E359" s="84">
        <v>2</v>
      </c>
      <c r="F359" s="11"/>
      <c r="G359" s="129">
        <f t="shared" si="11"/>
        <v>0</v>
      </c>
    </row>
    <row r="360" spans="1:7" ht="33.75" x14ac:dyDescent="0.2">
      <c r="A360" s="71">
        <v>326</v>
      </c>
      <c r="B360" s="71" t="s">
        <v>1336</v>
      </c>
      <c r="C360" s="82" t="s">
        <v>1380</v>
      </c>
      <c r="D360" s="83" t="s">
        <v>14</v>
      </c>
      <c r="E360" s="84">
        <v>1</v>
      </c>
      <c r="F360" s="11"/>
      <c r="G360" s="129">
        <f t="shared" si="11"/>
        <v>0</v>
      </c>
    </row>
    <row r="361" spans="1:7" ht="33.75" x14ac:dyDescent="0.2">
      <c r="A361" s="71">
        <v>327</v>
      </c>
      <c r="B361" s="71" t="s">
        <v>1336</v>
      </c>
      <c r="C361" s="82" t="s">
        <v>1340</v>
      </c>
      <c r="D361" s="83" t="s">
        <v>14</v>
      </c>
      <c r="E361" s="84">
        <v>2</v>
      </c>
      <c r="F361" s="11"/>
      <c r="G361" s="129">
        <f t="shared" si="11"/>
        <v>0</v>
      </c>
    </row>
    <row r="362" spans="1:7" ht="33.75" x14ac:dyDescent="0.2">
      <c r="A362" s="71">
        <v>328</v>
      </c>
      <c r="B362" s="71" t="s">
        <v>1338</v>
      </c>
      <c r="C362" s="82" t="s">
        <v>1341</v>
      </c>
      <c r="D362" s="83" t="s">
        <v>14</v>
      </c>
      <c r="E362" s="84">
        <v>1</v>
      </c>
      <c r="F362" s="11"/>
      <c r="G362" s="129">
        <f t="shared" si="11"/>
        <v>0</v>
      </c>
    </row>
    <row r="363" spans="1:7" ht="33.75" x14ac:dyDescent="0.2">
      <c r="A363" s="71">
        <v>329</v>
      </c>
      <c r="B363" s="71" t="s">
        <v>1342</v>
      </c>
      <c r="C363" s="82" t="s">
        <v>1343</v>
      </c>
      <c r="D363" s="83" t="s">
        <v>14</v>
      </c>
      <c r="E363" s="84">
        <v>1</v>
      </c>
      <c r="F363" s="11"/>
      <c r="G363" s="129">
        <f t="shared" si="11"/>
        <v>0</v>
      </c>
    </row>
    <row r="364" spans="1:7" ht="33.75" x14ac:dyDescent="0.2">
      <c r="A364" s="71">
        <v>330</v>
      </c>
      <c r="B364" s="71" t="s">
        <v>1344</v>
      </c>
      <c r="C364" s="82" t="s">
        <v>1345</v>
      </c>
      <c r="D364" s="83" t="s">
        <v>14</v>
      </c>
      <c r="E364" s="84">
        <v>1</v>
      </c>
      <c r="F364" s="11"/>
      <c r="G364" s="129">
        <f t="shared" si="11"/>
        <v>0</v>
      </c>
    </row>
    <row r="365" spans="1:7" ht="33.75" x14ac:dyDescent="0.2">
      <c r="A365" s="71">
        <v>331</v>
      </c>
      <c r="B365" s="71" t="s">
        <v>1713</v>
      </c>
      <c r="C365" s="82" t="s">
        <v>1714</v>
      </c>
      <c r="D365" s="83" t="s">
        <v>14</v>
      </c>
      <c r="E365" s="84">
        <v>1</v>
      </c>
      <c r="F365" s="11"/>
      <c r="G365" s="129">
        <f t="shared" si="11"/>
        <v>0</v>
      </c>
    </row>
    <row r="366" spans="1:7" ht="33.75" x14ac:dyDescent="0.2">
      <c r="A366" s="71">
        <v>332</v>
      </c>
      <c r="B366" s="71" t="s">
        <v>935</v>
      </c>
      <c r="C366" s="82" t="s">
        <v>1415</v>
      </c>
      <c r="D366" s="83" t="s">
        <v>14</v>
      </c>
      <c r="E366" s="84">
        <v>4</v>
      </c>
      <c r="F366" s="11"/>
      <c r="G366" s="129">
        <f t="shared" si="11"/>
        <v>0</v>
      </c>
    </row>
    <row r="367" spans="1:7" ht="33.75" x14ac:dyDescent="0.2">
      <c r="A367" s="71">
        <v>333</v>
      </c>
      <c r="B367" s="71" t="s">
        <v>1336</v>
      </c>
      <c r="C367" s="82" t="s">
        <v>1378</v>
      </c>
      <c r="D367" s="83" t="s">
        <v>14</v>
      </c>
      <c r="E367" s="84">
        <v>6</v>
      </c>
      <c r="F367" s="11"/>
      <c r="G367" s="129">
        <f t="shared" si="11"/>
        <v>0</v>
      </c>
    </row>
    <row r="368" spans="1:7" ht="33.75" x14ac:dyDescent="0.2">
      <c r="A368" s="71">
        <v>334</v>
      </c>
      <c r="B368" s="71" t="s">
        <v>1336</v>
      </c>
      <c r="C368" s="82" t="s">
        <v>1347</v>
      </c>
      <c r="D368" s="83" t="s">
        <v>14</v>
      </c>
      <c r="E368" s="84">
        <v>5</v>
      </c>
      <c r="F368" s="11"/>
      <c r="G368" s="129">
        <f t="shared" si="11"/>
        <v>0</v>
      </c>
    </row>
    <row r="369" spans="1:7" ht="33.75" x14ac:dyDescent="0.2">
      <c r="A369" s="71">
        <v>335</v>
      </c>
      <c r="B369" s="71" t="s">
        <v>1715</v>
      </c>
      <c r="C369" s="82" t="s">
        <v>1716</v>
      </c>
      <c r="D369" s="83" t="s">
        <v>14</v>
      </c>
      <c r="E369" s="84">
        <v>10</v>
      </c>
      <c r="F369" s="11"/>
      <c r="G369" s="129">
        <f t="shared" si="11"/>
        <v>0</v>
      </c>
    </row>
    <row r="370" spans="1:7" ht="33.75" x14ac:dyDescent="0.2">
      <c r="A370" s="71">
        <v>336</v>
      </c>
      <c r="B370" s="71" t="s">
        <v>1349</v>
      </c>
      <c r="C370" s="82" t="s">
        <v>1350</v>
      </c>
      <c r="D370" s="83" t="s">
        <v>14</v>
      </c>
      <c r="E370" s="84">
        <v>11</v>
      </c>
      <c r="F370" s="11"/>
      <c r="G370" s="129">
        <f t="shared" si="11"/>
        <v>0</v>
      </c>
    </row>
    <row r="371" spans="1:7" ht="33.75" x14ac:dyDescent="0.2">
      <c r="A371" s="71">
        <v>337</v>
      </c>
      <c r="B371" s="71" t="s">
        <v>1717</v>
      </c>
      <c r="C371" s="82" t="s">
        <v>1718</v>
      </c>
      <c r="D371" s="83" t="s">
        <v>14</v>
      </c>
      <c r="E371" s="84">
        <v>3</v>
      </c>
      <c r="F371" s="11"/>
      <c r="G371" s="129">
        <f t="shared" si="11"/>
        <v>0</v>
      </c>
    </row>
    <row r="372" spans="1:7" ht="33.75" x14ac:dyDescent="0.2">
      <c r="A372" s="71">
        <v>338</v>
      </c>
      <c r="B372" s="71" t="s">
        <v>935</v>
      </c>
      <c r="C372" s="82" t="s">
        <v>1719</v>
      </c>
      <c r="D372" s="83" t="s">
        <v>14</v>
      </c>
      <c r="E372" s="84">
        <v>1</v>
      </c>
      <c r="F372" s="11"/>
      <c r="G372" s="129">
        <f t="shared" si="11"/>
        <v>0</v>
      </c>
    </row>
    <row r="373" spans="1:7" ht="33.75" x14ac:dyDescent="0.2">
      <c r="A373" s="71">
        <v>339</v>
      </c>
      <c r="B373" s="71" t="s">
        <v>1336</v>
      </c>
      <c r="C373" s="82" t="s">
        <v>1588</v>
      </c>
      <c r="D373" s="83" t="s">
        <v>14</v>
      </c>
      <c r="E373" s="84">
        <v>1</v>
      </c>
      <c r="F373" s="11"/>
      <c r="G373" s="129">
        <f t="shared" si="11"/>
        <v>0</v>
      </c>
    </row>
    <row r="374" spans="1:7" ht="33.75" x14ac:dyDescent="0.2">
      <c r="A374" s="71">
        <v>340</v>
      </c>
      <c r="B374" s="71" t="s">
        <v>1336</v>
      </c>
      <c r="C374" s="82" t="s">
        <v>1353</v>
      </c>
      <c r="D374" s="83" t="s">
        <v>14</v>
      </c>
      <c r="E374" s="84">
        <v>1</v>
      </c>
      <c r="F374" s="11"/>
      <c r="G374" s="129">
        <f t="shared" si="11"/>
        <v>0</v>
      </c>
    </row>
    <row r="375" spans="1:7" ht="33.75" x14ac:dyDescent="0.2">
      <c r="A375" s="71">
        <v>341</v>
      </c>
      <c r="B375" s="71" t="s">
        <v>1342</v>
      </c>
      <c r="C375" s="82" t="s">
        <v>1720</v>
      </c>
      <c r="D375" s="83" t="s">
        <v>14</v>
      </c>
      <c r="E375" s="84">
        <v>2</v>
      </c>
      <c r="F375" s="11"/>
      <c r="G375" s="129">
        <f t="shared" si="11"/>
        <v>0</v>
      </c>
    </row>
    <row r="376" spans="1:7" ht="33.75" x14ac:dyDescent="0.2">
      <c r="A376" s="71">
        <v>342</v>
      </c>
      <c r="B376" s="71" t="s">
        <v>1354</v>
      </c>
      <c r="C376" s="82" t="s">
        <v>1356</v>
      </c>
      <c r="D376" s="83" t="s">
        <v>14</v>
      </c>
      <c r="E376" s="84">
        <v>1</v>
      </c>
      <c r="F376" s="11"/>
      <c r="G376" s="129">
        <f t="shared" si="11"/>
        <v>0</v>
      </c>
    </row>
    <row r="377" spans="1:7" ht="33.75" x14ac:dyDescent="0.2">
      <c r="A377" s="71">
        <v>343</v>
      </c>
      <c r="B377" s="71" t="s">
        <v>1721</v>
      </c>
      <c r="C377" s="82" t="s">
        <v>1722</v>
      </c>
      <c r="D377" s="83" t="s">
        <v>14</v>
      </c>
      <c r="E377" s="84">
        <v>1</v>
      </c>
      <c r="F377" s="11"/>
      <c r="G377" s="129">
        <f t="shared" si="11"/>
        <v>0</v>
      </c>
    </row>
    <row r="378" spans="1:7" ht="33.75" x14ac:dyDescent="0.2">
      <c r="A378" s="71">
        <v>344</v>
      </c>
      <c r="B378" s="71" t="s">
        <v>935</v>
      </c>
      <c r="C378" s="82" t="s">
        <v>1416</v>
      </c>
      <c r="D378" s="83" t="s">
        <v>14</v>
      </c>
      <c r="E378" s="84">
        <v>1</v>
      </c>
      <c r="F378" s="11"/>
      <c r="G378" s="129">
        <f t="shared" si="11"/>
        <v>0</v>
      </c>
    </row>
    <row r="379" spans="1:7" ht="33.75" x14ac:dyDescent="0.2">
      <c r="A379" s="71">
        <v>345</v>
      </c>
      <c r="B379" s="71" t="s">
        <v>1336</v>
      </c>
      <c r="C379" s="82" t="s">
        <v>1586</v>
      </c>
      <c r="D379" s="83" t="s">
        <v>14</v>
      </c>
      <c r="E379" s="84">
        <v>1</v>
      </c>
      <c r="F379" s="11"/>
      <c r="G379" s="129">
        <f t="shared" si="11"/>
        <v>0</v>
      </c>
    </row>
    <row r="380" spans="1:7" ht="33.75" x14ac:dyDescent="0.2">
      <c r="A380" s="71">
        <v>346</v>
      </c>
      <c r="B380" s="71" t="s">
        <v>1336</v>
      </c>
      <c r="C380" s="82" t="s">
        <v>1357</v>
      </c>
      <c r="D380" s="83" t="s">
        <v>14</v>
      </c>
      <c r="E380" s="84">
        <v>1</v>
      </c>
      <c r="F380" s="11"/>
      <c r="G380" s="129">
        <f t="shared" si="11"/>
        <v>0</v>
      </c>
    </row>
    <row r="381" spans="1:7" ht="33.75" x14ac:dyDescent="0.2">
      <c r="A381" s="71">
        <v>347</v>
      </c>
      <c r="B381" s="71" t="s">
        <v>1338</v>
      </c>
      <c r="C381" s="82" t="s">
        <v>1723</v>
      </c>
      <c r="D381" s="83" t="s">
        <v>14</v>
      </c>
      <c r="E381" s="84">
        <v>1</v>
      </c>
      <c r="F381" s="11"/>
      <c r="G381" s="129">
        <f t="shared" si="11"/>
        <v>0</v>
      </c>
    </row>
    <row r="382" spans="1:7" ht="33.75" x14ac:dyDescent="0.2">
      <c r="A382" s="71">
        <v>348</v>
      </c>
      <c r="B382" s="71" t="s">
        <v>665</v>
      </c>
      <c r="C382" s="82" t="s">
        <v>1359</v>
      </c>
      <c r="D382" s="83" t="s">
        <v>14</v>
      </c>
      <c r="E382" s="84">
        <v>1</v>
      </c>
      <c r="F382" s="11"/>
      <c r="G382" s="129">
        <f t="shared" si="11"/>
        <v>0</v>
      </c>
    </row>
    <row r="383" spans="1:7" ht="33.75" x14ac:dyDescent="0.2">
      <c r="A383" s="71">
        <v>349</v>
      </c>
      <c r="B383" s="71" t="s">
        <v>1724</v>
      </c>
      <c r="C383" s="82" t="s">
        <v>1725</v>
      </c>
      <c r="D383" s="83" t="s">
        <v>14</v>
      </c>
      <c r="E383" s="84">
        <v>1</v>
      </c>
      <c r="F383" s="11"/>
      <c r="G383" s="129">
        <f t="shared" si="11"/>
        <v>0</v>
      </c>
    </row>
    <row r="384" spans="1:7" ht="33.75" x14ac:dyDescent="0.2">
      <c r="A384" s="71">
        <v>350</v>
      </c>
      <c r="B384" s="71" t="s">
        <v>1334</v>
      </c>
      <c r="C384" s="82" t="s">
        <v>1335</v>
      </c>
      <c r="D384" s="83" t="s">
        <v>75</v>
      </c>
      <c r="E384" s="84">
        <v>4</v>
      </c>
      <c r="F384" s="11"/>
      <c r="G384" s="129">
        <f t="shared" si="11"/>
        <v>0</v>
      </c>
    </row>
    <row r="385" spans="1:7" ht="33.75" x14ac:dyDescent="0.2">
      <c r="A385" s="71">
        <v>351</v>
      </c>
      <c r="B385" s="71" t="s">
        <v>1726</v>
      </c>
      <c r="C385" s="82" t="s">
        <v>1727</v>
      </c>
      <c r="D385" s="83" t="s">
        <v>75</v>
      </c>
      <c r="E385" s="84">
        <v>20</v>
      </c>
      <c r="F385" s="11"/>
      <c r="G385" s="129">
        <f t="shared" si="11"/>
        <v>0</v>
      </c>
    </row>
    <row r="386" spans="1:7" ht="33.75" x14ac:dyDescent="0.2">
      <c r="A386" s="71">
        <v>352</v>
      </c>
      <c r="B386" s="71" t="s">
        <v>1728</v>
      </c>
      <c r="C386" s="82" t="s">
        <v>1729</v>
      </c>
      <c r="D386" s="83" t="s">
        <v>75</v>
      </c>
      <c r="E386" s="84">
        <v>40</v>
      </c>
      <c r="F386" s="11"/>
      <c r="G386" s="129">
        <f t="shared" si="11"/>
        <v>0</v>
      </c>
    </row>
    <row r="387" spans="1:7" ht="33.75" x14ac:dyDescent="0.2">
      <c r="A387" s="71">
        <v>353</v>
      </c>
      <c r="B387" s="71" t="s">
        <v>1730</v>
      </c>
      <c r="C387" s="82" t="s">
        <v>1731</v>
      </c>
      <c r="D387" s="83" t="s">
        <v>75</v>
      </c>
      <c r="E387" s="84">
        <v>20</v>
      </c>
      <c r="F387" s="11"/>
      <c r="G387" s="129">
        <f t="shared" si="11"/>
        <v>0</v>
      </c>
    </row>
    <row r="388" spans="1:7" ht="33.75" x14ac:dyDescent="0.2">
      <c r="A388" s="71">
        <v>354</v>
      </c>
      <c r="B388" s="71" t="s">
        <v>1371</v>
      </c>
      <c r="C388" s="82" t="s">
        <v>1372</v>
      </c>
      <c r="D388" s="83" t="s">
        <v>15</v>
      </c>
      <c r="E388" s="84">
        <v>3.77</v>
      </c>
      <c r="F388" s="11"/>
      <c r="G388" s="129">
        <f t="shared" si="11"/>
        <v>0</v>
      </c>
    </row>
    <row r="389" spans="1:7" ht="33.75" x14ac:dyDescent="0.2">
      <c r="A389" s="71">
        <v>355</v>
      </c>
      <c r="B389" s="71" t="s">
        <v>1732</v>
      </c>
      <c r="C389" s="82" t="s">
        <v>1733</v>
      </c>
      <c r="D389" s="83" t="s">
        <v>15</v>
      </c>
      <c r="E389" s="84">
        <v>16.71</v>
      </c>
      <c r="F389" s="11"/>
      <c r="G389" s="129">
        <f t="shared" si="11"/>
        <v>0</v>
      </c>
    </row>
    <row r="390" spans="1:7" ht="33.75" x14ac:dyDescent="0.2">
      <c r="A390" s="71">
        <v>356</v>
      </c>
      <c r="B390" s="71" t="s">
        <v>1402</v>
      </c>
      <c r="C390" s="82" t="s">
        <v>1403</v>
      </c>
      <c r="D390" s="83" t="s">
        <v>75</v>
      </c>
      <c r="E390" s="84">
        <v>20</v>
      </c>
      <c r="F390" s="11"/>
      <c r="G390" s="129">
        <f t="shared" si="11"/>
        <v>0</v>
      </c>
    </row>
    <row r="391" spans="1:7" ht="33.75" x14ac:dyDescent="0.2">
      <c r="A391" s="71">
        <v>357</v>
      </c>
      <c r="B391" s="71" t="s">
        <v>1734</v>
      </c>
      <c r="C391" s="82" t="s">
        <v>1735</v>
      </c>
      <c r="D391" s="83" t="s">
        <v>75</v>
      </c>
      <c r="E391" s="84">
        <v>40</v>
      </c>
      <c r="F391" s="11"/>
      <c r="G391" s="129">
        <f t="shared" si="11"/>
        <v>0</v>
      </c>
    </row>
    <row r="392" spans="1:7" ht="33.75" x14ac:dyDescent="0.2">
      <c r="A392" s="71">
        <v>358</v>
      </c>
      <c r="B392" s="71" t="s">
        <v>1736</v>
      </c>
      <c r="C392" s="82" t="s">
        <v>1737</v>
      </c>
      <c r="D392" s="83" t="s">
        <v>75</v>
      </c>
      <c r="E392" s="84">
        <v>4</v>
      </c>
      <c r="F392" s="11"/>
      <c r="G392" s="129">
        <f t="shared" si="11"/>
        <v>0</v>
      </c>
    </row>
    <row r="393" spans="1:7" ht="33.75" x14ac:dyDescent="0.2">
      <c r="A393" s="71">
        <v>359</v>
      </c>
      <c r="B393" s="71" t="s">
        <v>1738</v>
      </c>
      <c r="C393" s="82" t="s">
        <v>1739</v>
      </c>
      <c r="D393" s="83" t="s">
        <v>75</v>
      </c>
      <c r="E393" s="84">
        <v>20</v>
      </c>
      <c r="F393" s="11"/>
      <c r="G393" s="129">
        <f t="shared" si="11"/>
        <v>0</v>
      </c>
    </row>
    <row r="394" spans="1:7" ht="22.5" x14ac:dyDescent="0.2">
      <c r="A394" s="71">
        <v>360</v>
      </c>
      <c r="B394" s="71" t="s">
        <v>1740</v>
      </c>
      <c r="C394" s="82" t="s">
        <v>1741</v>
      </c>
      <c r="D394" s="83" t="s">
        <v>14</v>
      </c>
      <c r="E394" s="84">
        <v>10</v>
      </c>
      <c r="F394" s="11"/>
      <c r="G394" s="129">
        <f t="shared" si="11"/>
        <v>0</v>
      </c>
    </row>
    <row r="395" spans="1:7" ht="22.5" x14ac:dyDescent="0.2">
      <c r="A395" s="71">
        <v>361</v>
      </c>
      <c r="B395" s="71" t="s">
        <v>1742</v>
      </c>
      <c r="C395" s="82" t="s">
        <v>1743</v>
      </c>
      <c r="D395" s="83" t="s">
        <v>14</v>
      </c>
      <c r="E395" s="84">
        <v>1</v>
      </c>
      <c r="F395" s="11"/>
      <c r="G395" s="129">
        <f t="shared" si="11"/>
        <v>0</v>
      </c>
    </row>
    <row r="396" spans="1:7" ht="22.5" x14ac:dyDescent="0.2">
      <c r="A396" s="71">
        <v>362</v>
      </c>
      <c r="B396" s="71" t="s">
        <v>1744</v>
      </c>
      <c r="C396" s="82" t="s">
        <v>1745</v>
      </c>
      <c r="D396" s="83" t="s">
        <v>204</v>
      </c>
      <c r="E396" s="84">
        <v>1</v>
      </c>
      <c r="F396" s="11"/>
      <c r="G396" s="129">
        <f t="shared" si="11"/>
        <v>0</v>
      </c>
    </row>
    <row r="397" spans="1:7" ht="22.5" x14ac:dyDescent="0.2">
      <c r="A397" s="71">
        <v>363</v>
      </c>
      <c r="B397" s="71" t="s">
        <v>1744</v>
      </c>
      <c r="C397" s="82" t="s">
        <v>1746</v>
      </c>
      <c r="D397" s="83" t="s">
        <v>14</v>
      </c>
      <c r="E397" s="84">
        <v>10</v>
      </c>
      <c r="F397" s="11"/>
      <c r="G397" s="129">
        <f>ROUND(E397*F397,2)</f>
        <v>0</v>
      </c>
    </row>
    <row r="398" spans="1:7" x14ac:dyDescent="0.2">
      <c r="A398" s="72"/>
      <c r="B398" s="72"/>
      <c r="C398" s="72" t="s">
        <v>1360</v>
      </c>
      <c r="D398" s="72"/>
      <c r="E398" s="72"/>
      <c r="F398" s="72"/>
      <c r="G398" s="95">
        <f>SUM(G336:G397)</f>
        <v>0</v>
      </c>
    </row>
    <row r="399" spans="1:7" x14ac:dyDescent="0.2">
      <c r="A399" s="68"/>
      <c r="B399" s="68"/>
      <c r="C399" s="69" t="s">
        <v>2306</v>
      </c>
      <c r="D399" s="70"/>
      <c r="E399" s="68"/>
      <c r="F399" s="68"/>
      <c r="G399" s="68"/>
    </row>
    <row r="400" spans="1:7" ht="33.75" x14ac:dyDescent="0.2">
      <c r="A400" s="71">
        <v>364</v>
      </c>
      <c r="B400" s="71" t="s">
        <v>1361</v>
      </c>
      <c r="C400" s="82" t="s">
        <v>1362</v>
      </c>
      <c r="D400" s="83" t="s">
        <v>75</v>
      </c>
      <c r="E400" s="84">
        <v>127</v>
      </c>
      <c r="F400" s="11"/>
      <c r="G400" s="129">
        <f t="shared" ref="G400:G438" si="12">ROUND(E400*F400,2)</f>
        <v>0</v>
      </c>
    </row>
    <row r="401" spans="1:7" ht="33.75" x14ac:dyDescent="0.2">
      <c r="A401" s="71">
        <v>365</v>
      </c>
      <c r="B401" s="71" t="s">
        <v>1363</v>
      </c>
      <c r="C401" s="82" t="s">
        <v>1364</v>
      </c>
      <c r="D401" s="83" t="s">
        <v>75</v>
      </c>
      <c r="E401" s="84">
        <v>79</v>
      </c>
      <c r="F401" s="11"/>
      <c r="G401" s="129">
        <f t="shared" si="12"/>
        <v>0</v>
      </c>
    </row>
    <row r="402" spans="1:7" ht="33.75" x14ac:dyDescent="0.2">
      <c r="A402" s="71">
        <v>366</v>
      </c>
      <c r="B402" s="71" t="s">
        <v>1365</v>
      </c>
      <c r="C402" s="82" t="s">
        <v>1366</v>
      </c>
      <c r="D402" s="83" t="s">
        <v>75</v>
      </c>
      <c r="E402" s="84">
        <v>83</v>
      </c>
      <c r="F402" s="11"/>
      <c r="G402" s="129">
        <f t="shared" si="12"/>
        <v>0</v>
      </c>
    </row>
    <row r="403" spans="1:7" ht="33.75" x14ac:dyDescent="0.2">
      <c r="A403" s="71">
        <v>367</v>
      </c>
      <c r="B403" s="71" t="s">
        <v>1367</v>
      </c>
      <c r="C403" s="82" t="s">
        <v>1368</v>
      </c>
      <c r="D403" s="83" t="s">
        <v>75</v>
      </c>
      <c r="E403" s="84">
        <v>37</v>
      </c>
      <c r="F403" s="11"/>
      <c r="G403" s="129">
        <f t="shared" si="12"/>
        <v>0</v>
      </c>
    </row>
    <row r="404" spans="1:7" ht="33.75" x14ac:dyDescent="0.2">
      <c r="A404" s="71">
        <v>368</v>
      </c>
      <c r="B404" s="71" t="s">
        <v>1369</v>
      </c>
      <c r="C404" s="82" t="s">
        <v>1370</v>
      </c>
      <c r="D404" s="83" t="s">
        <v>75</v>
      </c>
      <c r="E404" s="84">
        <v>220</v>
      </c>
      <c r="F404" s="11"/>
      <c r="G404" s="129">
        <f t="shared" si="12"/>
        <v>0</v>
      </c>
    </row>
    <row r="405" spans="1:7" ht="33.75" x14ac:dyDescent="0.2">
      <c r="A405" s="71">
        <v>369</v>
      </c>
      <c r="B405" s="71" t="s">
        <v>1371</v>
      </c>
      <c r="C405" s="82" t="s">
        <v>1372</v>
      </c>
      <c r="D405" s="83" t="s">
        <v>15</v>
      </c>
      <c r="E405" s="84">
        <v>69.78</v>
      </c>
      <c r="F405" s="11"/>
      <c r="G405" s="129">
        <f t="shared" si="12"/>
        <v>0</v>
      </c>
    </row>
    <row r="406" spans="1:7" ht="22.5" x14ac:dyDescent="0.2">
      <c r="A406" s="71">
        <v>370</v>
      </c>
      <c r="B406" s="71" t="s">
        <v>1373</v>
      </c>
      <c r="C406" s="82" t="s">
        <v>1374</v>
      </c>
      <c r="D406" s="83" t="s">
        <v>75</v>
      </c>
      <c r="E406" s="84">
        <v>2310</v>
      </c>
      <c r="F406" s="11"/>
      <c r="G406" s="129">
        <f t="shared" si="12"/>
        <v>0</v>
      </c>
    </row>
    <row r="407" spans="1:7" ht="22.5" x14ac:dyDescent="0.2">
      <c r="A407" s="71">
        <v>371</v>
      </c>
      <c r="B407" s="71" t="s">
        <v>1375</v>
      </c>
      <c r="C407" s="82" t="s">
        <v>1376</v>
      </c>
      <c r="D407" s="83" t="s">
        <v>14</v>
      </c>
      <c r="E407" s="84">
        <v>2</v>
      </c>
      <c r="F407" s="11"/>
      <c r="G407" s="129">
        <f t="shared" si="12"/>
        <v>0</v>
      </c>
    </row>
    <row r="408" spans="1:7" ht="22.5" x14ac:dyDescent="0.2">
      <c r="A408" s="71">
        <v>372</v>
      </c>
      <c r="B408" s="71" t="s">
        <v>1375</v>
      </c>
      <c r="C408" s="82" t="s">
        <v>1377</v>
      </c>
      <c r="D408" s="83" t="s">
        <v>14</v>
      </c>
      <c r="E408" s="84">
        <v>3</v>
      </c>
      <c r="F408" s="11"/>
      <c r="G408" s="129">
        <f t="shared" si="12"/>
        <v>0</v>
      </c>
    </row>
    <row r="409" spans="1:7" ht="22.5" x14ac:dyDescent="0.2">
      <c r="A409" s="71">
        <v>373</v>
      </c>
      <c r="B409" s="71" t="s">
        <v>1375</v>
      </c>
      <c r="C409" s="82" t="s">
        <v>1747</v>
      </c>
      <c r="D409" s="83" t="s">
        <v>14</v>
      </c>
      <c r="E409" s="84">
        <v>1</v>
      </c>
      <c r="F409" s="11"/>
      <c r="G409" s="129">
        <f t="shared" si="12"/>
        <v>0</v>
      </c>
    </row>
    <row r="410" spans="1:7" ht="33.75" x14ac:dyDescent="0.2">
      <c r="A410" s="71">
        <v>374</v>
      </c>
      <c r="B410" s="71" t="s">
        <v>935</v>
      </c>
      <c r="C410" s="82" t="s">
        <v>1415</v>
      </c>
      <c r="D410" s="83" t="s">
        <v>14</v>
      </c>
      <c r="E410" s="84">
        <v>12</v>
      </c>
      <c r="F410" s="11"/>
      <c r="G410" s="129">
        <f t="shared" si="12"/>
        <v>0</v>
      </c>
    </row>
    <row r="411" spans="1:7" ht="33.75" x14ac:dyDescent="0.2">
      <c r="A411" s="71">
        <v>375</v>
      </c>
      <c r="B411" s="71" t="s">
        <v>935</v>
      </c>
      <c r="C411" s="82" t="s">
        <v>1346</v>
      </c>
      <c r="D411" s="83" t="s">
        <v>14</v>
      </c>
      <c r="E411" s="84">
        <v>17</v>
      </c>
      <c r="F411" s="11"/>
      <c r="G411" s="129">
        <f t="shared" si="12"/>
        <v>0</v>
      </c>
    </row>
    <row r="412" spans="1:7" ht="33.75" x14ac:dyDescent="0.2">
      <c r="A412" s="71">
        <v>376</v>
      </c>
      <c r="B412" s="71" t="s">
        <v>1336</v>
      </c>
      <c r="C412" s="82" t="s">
        <v>1378</v>
      </c>
      <c r="D412" s="83" t="s">
        <v>14</v>
      </c>
      <c r="E412" s="84">
        <v>3</v>
      </c>
      <c r="F412" s="11"/>
      <c r="G412" s="129">
        <f t="shared" si="12"/>
        <v>0</v>
      </c>
    </row>
    <row r="413" spans="1:7" ht="33.75" x14ac:dyDescent="0.2">
      <c r="A413" s="71">
        <v>377</v>
      </c>
      <c r="B413" s="71" t="s">
        <v>935</v>
      </c>
      <c r="C413" s="82" t="s">
        <v>1418</v>
      </c>
      <c r="D413" s="83" t="s">
        <v>14</v>
      </c>
      <c r="E413" s="84">
        <v>3</v>
      </c>
      <c r="F413" s="11"/>
      <c r="G413" s="129">
        <f t="shared" si="12"/>
        <v>0</v>
      </c>
    </row>
    <row r="414" spans="1:7" ht="33.75" x14ac:dyDescent="0.2">
      <c r="A414" s="71">
        <v>378</v>
      </c>
      <c r="B414" s="71" t="s">
        <v>935</v>
      </c>
      <c r="C414" s="82" t="s">
        <v>1379</v>
      </c>
      <c r="D414" s="83" t="s">
        <v>14</v>
      </c>
      <c r="E414" s="84">
        <v>4</v>
      </c>
      <c r="F414" s="11"/>
      <c r="G414" s="129">
        <f t="shared" si="12"/>
        <v>0</v>
      </c>
    </row>
    <row r="415" spans="1:7" ht="33.75" x14ac:dyDescent="0.2">
      <c r="A415" s="71">
        <v>379</v>
      </c>
      <c r="B415" s="71" t="s">
        <v>935</v>
      </c>
      <c r="C415" s="82" t="s">
        <v>1719</v>
      </c>
      <c r="D415" s="83" t="s">
        <v>14</v>
      </c>
      <c r="E415" s="84">
        <v>1</v>
      </c>
      <c r="F415" s="11"/>
      <c r="G415" s="129">
        <f t="shared" si="12"/>
        <v>0</v>
      </c>
    </row>
    <row r="416" spans="1:7" ht="33.75" x14ac:dyDescent="0.2">
      <c r="A416" s="71">
        <v>380</v>
      </c>
      <c r="B416" s="71" t="s">
        <v>935</v>
      </c>
      <c r="C416" s="82" t="s">
        <v>1381</v>
      </c>
      <c r="D416" s="83" t="s">
        <v>14</v>
      </c>
      <c r="E416" s="84">
        <v>2</v>
      </c>
      <c r="F416" s="11"/>
      <c r="G416" s="129">
        <f t="shared" si="12"/>
        <v>0</v>
      </c>
    </row>
    <row r="417" spans="1:7" ht="22.5" x14ac:dyDescent="0.2">
      <c r="A417" s="71">
        <v>381</v>
      </c>
      <c r="B417" s="71" t="s">
        <v>1748</v>
      </c>
      <c r="C417" s="82" t="s">
        <v>1749</v>
      </c>
      <c r="D417" s="83" t="s">
        <v>14</v>
      </c>
      <c r="E417" s="84">
        <v>1</v>
      </c>
      <c r="F417" s="11"/>
      <c r="G417" s="129">
        <f t="shared" si="12"/>
        <v>0</v>
      </c>
    </row>
    <row r="418" spans="1:7" ht="22.5" x14ac:dyDescent="0.2">
      <c r="A418" s="71">
        <v>382</v>
      </c>
      <c r="B418" s="71" t="s">
        <v>1383</v>
      </c>
      <c r="C418" s="82" t="s">
        <v>1384</v>
      </c>
      <c r="D418" s="83" t="s">
        <v>14</v>
      </c>
      <c r="E418" s="84">
        <v>2</v>
      </c>
      <c r="F418" s="11"/>
      <c r="G418" s="129">
        <f t="shared" si="12"/>
        <v>0</v>
      </c>
    </row>
    <row r="419" spans="1:7" ht="22.5" x14ac:dyDescent="0.2">
      <c r="A419" s="71">
        <v>383</v>
      </c>
      <c r="B419" s="71" t="s">
        <v>1389</v>
      </c>
      <c r="C419" s="82" t="s">
        <v>1390</v>
      </c>
      <c r="D419" s="83" t="s">
        <v>14</v>
      </c>
      <c r="E419" s="84">
        <v>1</v>
      </c>
      <c r="F419" s="11"/>
      <c r="G419" s="129">
        <f t="shared" si="12"/>
        <v>0</v>
      </c>
    </row>
    <row r="420" spans="1:7" ht="22.5" x14ac:dyDescent="0.2">
      <c r="A420" s="71">
        <v>384</v>
      </c>
      <c r="B420" s="71" t="s">
        <v>1750</v>
      </c>
      <c r="C420" s="82" t="s">
        <v>1751</v>
      </c>
      <c r="D420" s="83" t="s">
        <v>14</v>
      </c>
      <c r="E420" s="84">
        <v>1</v>
      </c>
      <c r="F420" s="11"/>
      <c r="G420" s="129">
        <f t="shared" si="12"/>
        <v>0</v>
      </c>
    </row>
    <row r="421" spans="1:7" ht="22.5" x14ac:dyDescent="0.2">
      <c r="A421" s="71">
        <v>385</v>
      </c>
      <c r="B421" s="71" t="s">
        <v>1391</v>
      </c>
      <c r="C421" s="82" t="s">
        <v>1392</v>
      </c>
      <c r="D421" s="83" t="s">
        <v>14</v>
      </c>
      <c r="E421" s="84">
        <v>1</v>
      </c>
      <c r="F421" s="11"/>
      <c r="G421" s="129">
        <f t="shared" si="12"/>
        <v>0</v>
      </c>
    </row>
    <row r="422" spans="1:7" ht="22.5" x14ac:dyDescent="0.2">
      <c r="A422" s="71">
        <v>386</v>
      </c>
      <c r="B422" s="71" t="s">
        <v>1393</v>
      </c>
      <c r="C422" s="82" t="s">
        <v>1394</v>
      </c>
      <c r="D422" s="83" t="s">
        <v>204</v>
      </c>
      <c r="E422" s="84">
        <v>7</v>
      </c>
      <c r="F422" s="11"/>
      <c r="G422" s="129">
        <f t="shared" si="12"/>
        <v>0</v>
      </c>
    </row>
    <row r="423" spans="1:7" ht="22.5" x14ac:dyDescent="0.2">
      <c r="A423" s="71">
        <v>387</v>
      </c>
      <c r="B423" s="71" t="s">
        <v>1068</v>
      </c>
      <c r="C423" s="82" t="s">
        <v>1395</v>
      </c>
      <c r="D423" s="83" t="s">
        <v>204</v>
      </c>
      <c r="E423" s="84">
        <v>7</v>
      </c>
      <c r="F423" s="11"/>
      <c r="G423" s="129">
        <f t="shared" si="12"/>
        <v>0</v>
      </c>
    </row>
    <row r="424" spans="1:7" ht="22.5" x14ac:dyDescent="0.2">
      <c r="A424" s="71">
        <v>388</v>
      </c>
      <c r="B424" s="71" t="s">
        <v>1752</v>
      </c>
      <c r="C424" s="82" t="s">
        <v>1753</v>
      </c>
      <c r="D424" s="83" t="s">
        <v>14</v>
      </c>
      <c r="E424" s="84">
        <v>1</v>
      </c>
      <c r="F424" s="11"/>
      <c r="G424" s="129">
        <f t="shared" si="12"/>
        <v>0</v>
      </c>
    </row>
    <row r="425" spans="1:7" ht="22.5" x14ac:dyDescent="0.2">
      <c r="A425" s="71">
        <v>389</v>
      </c>
      <c r="B425" s="71" t="s">
        <v>1752</v>
      </c>
      <c r="C425" s="82" t="s">
        <v>1754</v>
      </c>
      <c r="D425" s="83" t="s">
        <v>14</v>
      </c>
      <c r="E425" s="84">
        <v>1</v>
      </c>
      <c r="F425" s="11"/>
      <c r="G425" s="129">
        <f t="shared" si="12"/>
        <v>0</v>
      </c>
    </row>
    <row r="426" spans="1:7" ht="22.5" x14ac:dyDescent="0.2">
      <c r="A426" s="71">
        <v>390</v>
      </c>
      <c r="B426" s="71" t="s">
        <v>1576</v>
      </c>
      <c r="C426" s="82" t="s">
        <v>1577</v>
      </c>
      <c r="D426" s="83" t="s">
        <v>14</v>
      </c>
      <c r="E426" s="84">
        <v>1</v>
      </c>
      <c r="F426" s="11"/>
      <c r="G426" s="129">
        <f t="shared" si="12"/>
        <v>0</v>
      </c>
    </row>
    <row r="427" spans="1:7" ht="22.5" x14ac:dyDescent="0.2">
      <c r="A427" s="71">
        <v>391</v>
      </c>
      <c r="B427" s="71" t="s">
        <v>1579</v>
      </c>
      <c r="C427" s="82" t="s">
        <v>1581</v>
      </c>
      <c r="D427" s="83" t="s">
        <v>14</v>
      </c>
      <c r="E427" s="84">
        <v>1</v>
      </c>
      <c r="F427" s="11"/>
      <c r="G427" s="129">
        <f t="shared" si="12"/>
        <v>0</v>
      </c>
    </row>
    <row r="428" spans="1:7" ht="22.5" x14ac:dyDescent="0.2">
      <c r="A428" s="71">
        <v>392</v>
      </c>
      <c r="B428" s="71" t="s">
        <v>1579</v>
      </c>
      <c r="C428" s="82" t="s">
        <v>1755</v>
      </c>
      <c r="D428" s="83" t="s">
        <v>14</v>
      </c>
      <c r="E428" s="84">
        <v>1</v>
      </c>
      <c r="F428" s="11"/>
      <c r="G428" s="129">
        <f t="shared" si="12"/>
        <v>0</v>
      </c>
    </row>
    <row r="429" spans="1:7" ht="22.5" x14ac:dyDescent="0.2">
      <c r="A429" s="71">
        <v>393</v>
      </c>
      <c r="B429" s="71" t="s">
        <v>1582</v>
      </c>
      <c r="C429" s="82" t="s">
        <v>1583</v>
      </c>
      <c r="D429" s="83" t="s">
        <v>14</v>
      </c>
      <c r="E429" s="84">
        <v>5</v>
      </c>
      <c r="F429" s="11"/>
      <c r="G429" s="129">
        <f t="shared" si="12"/>
        <v>0</v>
      </c>
    </row>
    <row r="430" spans="1:7" ht="22.5" x14ac:dyDescent="0.2">
      <c r="A430" s="71">
        <v>394</v>
      </c>
      <c r="B430" s="71" t="s">
        <v>1584</v>
      </c>
      <c r="C430" s="82" t="s">
        <v>1585</v>
      </c>
      <c r="D430" s="83" t="s">
        <v>14</v>
      </c>
      <c r="E430" s="84">
        <v>5</v>
      </c>
      <c r="F430" s="11"/>
      <c r="G430" s="129">
        <f t="shared" si="12"/>
        <v>0</v>
      </c>
    </row>
    <row r="431" spans="1:7" ht="33.75" x14ac:dyDescent="0.2">
      <c r="A431" s="71">
        <v>395</v>
      </c>
      <c r="B431" s="71" t="s">
        <v>935</v>
      </c>
      <c r="C431" s="82" t="s">
        <v>1382</v>
      </c>
      <c r="D431" s="83" t="s">
        <v>14</v>
      </c>
      <c r="E431" s="84">
        <v>3</v>
      </c>
      <c r="F431" s="11"/>
      <c r="G431" s="129">
        <f t="shared" si="12"/>
        <v>0</v>
      </c>
    </row>
    <row r="432" spans="1:7" ht="22.5" x14ac:dyDescent="0.2">
      <c r="A432" s="71">
        <v>396</v>
      </c>
      <c r="B432" s="71" t="s">
        <v>933</v>
      </c>
      <c r="C432" s="82" t="s">
        <v>1705</v>
      </c>
      <c r="D432" s="83" t="s">
        <v>14</v>
      </c>
      <c r="E432" s="84">
        <v>3</v>
      </c>
      <c r="F432" s="11"/>
      <c r="G432" s="129">
        <f t="shared" si="12"/>
        <v>0</v>
      </c>
    </row>
    <row r="433" spans="1:7" ht="33.75" x14ac:dyDescent="0.2">
      <c r="A433" s="71">
        <v>397</v>
      </c>
      <c r="B433" s="71" t="s">
        <v>1396</v>
      </c>
      <c r="C433" s="82" t="s">
        <v>1397</v>
      </c>
      <c r="D433" s="83" t="s">
        <v>75</v>
      </c>
      <c r="E433" s="84">
        <v>127</v>
      </c>
      <c r="F433" s="11"/>
      <c r="G433" s="129">
        <f t="shared" si="12"/>
        <v>0</v>
      </c>
    </row>
    <row r="434" spans="1:7" ht="33.75" x14ac:dyDescent="0.2">
      <c r="A434" s="71">
        <v>398</v>
      </c>
      <c r="B434" s="71" t="s">
        <v>1396</v>
      </c>
      <c r="C434" s="82" t="s">
        <v>1398</v>
      </c>
      <c r="D434" s="83" t="s">
        <v>75</v>
      </c>
      <c r="E434" s="84">
        <v>79</v>
      </c>
      <c r="F434" s="11"/>
      <c r="G434" s="129">
        <f t="shared" si="12"/>
        <v>0</v>
      </c>
    </row>
    <row r="435" spans="1:7" ht="33.75" x14ac:dyDescent="0.2">
      <c r="A435" s="71">
        <v>399</v>
      </c>
      <c r="B435" s="71" t="s">
        <v>1396</v>
      </c>
      <c r="C435" s="82" t="s">
        <v>1399</v>
      </c>
      <c r="D435" s="83" t="s">
        <v>75</v>
      </c>
      <c r="E435" s="84">
        <v>83</v>
      </c>
      <c r="F435" s="11"/>
      <c r="G435" s="129">
        <f t="shared" si="12"/>
        <v>0</v>
      </c>
    </row>
    <row r="436" spans="1:7" ht="33.75" x14ac:dyDescent="0.2">
      <c r="A436" s="71">
        <v>400</v>
      </c>
      <c r="B436" s="71" t="s">
        <v>1400</v>
      </c>
      <c r="C436" s="82" t="s">
        <v>1401</v>
      </c>
      <c r="D436" s="83" t="s">
        <v>75</v>
      </c>
      <c r="E436" s="84">
        <v>37</v>
      </c>
      <c r="F436" s="11"/>
      <c r="G436" s="129">
        <f t="shared" si="12"/>
        <v>0</v>
      </c>
    </row>
    <row r="437" spans="1:7" ht="33.75" x14ac:dyDescent="0.2">
      <c r="A437" s="71">
        <v>401</v>
      </c>
      <c r="B437" s="71" t="s">
        <v>1402</v>
      </c>
      <c r="C437" s="82" t="s">
        <v>1403</v>
      </c>
      <c r="D437" s="83" t="s">
        <v>75</v>
      </c>
      <c r="E437" s="84">
        <v>220</v>
      </c>
      <c r="F437" s="11"/>
      <c r="G437" s="129">
        <f t="shared" si="12"/>
        <v>0</v>
      </c>
    </row>
    <row r="438" spans="1:7" ht="22.5" x14ac:dyDescent="0.2">
      <c r="A438" s="71">
        <v>402</v>
      </c>
      <c r="B438" s="71" t="s">
        <v>1404</v>
      </c>
      <c r="C438" s="82" t="s">
        <v>1405</v>
      </c>
      <c r="D438" s="83" t="s">
        <v>75</v>
      </c>
      <c r="E438" s="84">
        <v>2310</v>
      </c>
      <c r="F438" s="11"/>
      <c r="G438" s="129">
        <f>ROUND(E438*F438,2)</f>
        <v>0</v>
      </c>
    </row>
    <row r="439" spans="1:7" x14ac:dyDescent="0.2">
      <c r="A439" s="72"/>
      <c r="B439" s="72"/>
      <c r="C439" s="72" t="s">
        <v>1406</v>
      </c>
      <c r="D439" s="72"/>
      <c r="E439" s="72"/>
      <c r="F439" s="72"/>
      <c r="G439" s="95">
        <f>SUM(G400:G438)</f>
        <v>0</v>
      </c>
    </row>
    <row r="440" spans="1:7" x14ac:dyDescent="0.2">
      <c r="A440" s="68"/>
      <c r="B440" s="68"/>
      <c r="C440" s="69" t="s">
        <v>2307</v>
      </c>
      <c r="D440" s="70"/>
      <c r="E440" s="68"/>
      <c r="F440" s="68"/>
      <c r="G440" s="68"/>
    </row>
    <row r="441" spans="1:7" ht="22.5" x14ac:dyDescent="0.2">
      <c r="A441" s="71">
        <v>403</v>
      </c>
      <c r="B441" s="71" t="s">
        <v>1593</v>
      </c>
      <c r="C441" s="82" t="s">
        <v>1756</v>
      </c>
      <c r="D441" s="83" t="s">
        <v>14</v>
      </c>
      <c r="E441" s="84">
        <v>1</v>
      </c>
      <c r="F441" s="11"/>
      <c r="G441" s="129">
        <f>ROUND(E441*F441,2)</f>
        <v>0</v>
      </c>
    </row>
    <row r="442" spans="1:7" ht="22.5" x14ac:dyDescent="0.2">
      <c r="A442" s="71">
        <v>404</v>
      </c>
      <c r="B442" s="71" t="s">
        <v>1757</v>
      </c>
      <c r="C442" s="82" t="s">
        <v>1758</v>
      </c>
      <c r="D442" s="83" t="s">
        <v>14</v>
      </c>
      <c r="E442" s="84">
        <v>1</v>
      </c>
      <c r="F442" s="11"/>
      <c r="G442" s="129">
        <f t="shared" ref="G442:G459" si="13">ROUND(E442*F442,2)</f>
        <v>0</v>
      </c>
    </row>
    <row r="443" spans="1:7" ht="33.75" x14ac:dyDescent="0.2">
      <c r="A443" s="71">
        <v>405</v>
      </c>
      <c r="B443" s="71" t="s">
        <v>1409</v>
      </c>
      <c r="C443" s="82" t="s">
        <v>1759</v>
      </c>
      <c r="D443" s="83" t="s">
        <v>14</v>
      </c>
      <c r="E443" s="84">
        <v>2</v>
      </c>
      <c r="F443" s="11"/>
      <c r="G443" s="129">
        <f t="shared" si="13"/>
        <v>0</v>
      </c>
    </row>
    <row r="444" spans="1:7" ht="33.75" x14ac:dyDescent="0.2">
      <c r="A444" s="71">
        <v>406</v>
      </c>
      <c r="B444" s="71" t="s">
        <v>1409</v>
      </c>
      <c r="C444" s="82" t="s">
        <v>1597</v>
      </c>
      <c r="D444" s="83" t="s">
        <v>14</v>
      </c>
      <c r="E444" s="84">
        <v>1</v>
      </c>
      <c r="F444" s="11"/>
      <c r="G444" s="129">
        <f t="shared" si="13"/>
        <v>0</v>
      </c>
    </row>
    <row r="445" spans="1:7" ht="33.75" x14ac:dyDescent="0.2">
      <c r="A445" s="71">
        <v>407</v>
      </c>
      <c r="B445" s="71" t="s">
        <v>1409</v>
      </c>
      <c r="C445" s="82" t="s">
        <v>1760</v>
      </c>
      <c r="D445" s="83" t="s">
        <v>14</v>
      </c>
      <c r="E445" s="84">
        <v>2</v>
      </c>
      <c r="F445" s="11"/>
      <c r="G445" s="129">
        <f t="shared" si="13"/>
        <v>0</v>
      </c>
    </row>
    <row r="446" spans="1:7" ht="33.75" x14ac:dyDescent="0.2">
      <c r="A446" s="71">
        <v>408</v>
      </c>
      <c r="B446" s="71" t="s">
        <v>1438</v>
      </c>
      <c r="C446" s="82" t="s">
        <v>1761</v>
      </c>
      <c r="D446" s="83" t="s">
        <v>14</v>
      </c>
      <c r="E446" s="84">
        <v>1</v>
      </c>
      <c r="F446" s="11"/>
      <c r="G446" s="129">
        <f t="shared" si="13"/>
        <v>0</v>
      </c>
    </row>
    <row r="447" spans="1:7" ht="22.5" x14ac:dyDescent="0.2">
      <c r="A447" s="71">
        <v>409</v>
      </c>
      <c r="B447" s="71" t="s">
        <v>1068</v>
      </c>
      <c r="C447" s="82" t="s">
        <v>1395</v>
      </c>
      <c r="D447" s="83" t="s">
        <v>14</v>
      </c>
      <c r="E447" s="84">
        <v>6</v>
      </c>
      <c r="F447" s="11"/>
      <c r="G447" s="129">
        <f t="shared" si="13"/>
        <v>0</v>
      </c>
    </row>
    <row r="448" spans="1:7" ht="22.5" x14ac:dyDescent="0.2">
      <c r="A448" s="71">
        <v>410</v>
      </c>
      <c r="B448" s="71" t="s">
        <v>1245</v>
      </c>
      <c r="C448" s="82" t="s">
        <v>1246</v>
      </c>
      <c r="D448" s="83" t="s">
        <v>1247</v>
      </c>
      <c r="E448" s="84">
        <v>6</v>
      </c>
      <c r="F448" s="11"/>
      <c r="G448" s="129">
        <f t="shared" si="13"/>
        <v>0</v>
      </c>
    </row>
    <row r="449" spans="1:7" ht="22.5" x14ac:dyDescent="0.2">
      <c r="A449" s="71">
        <v>411</v>
      </c>
      <c r="B449" s="71" t="s">
        <v>1440</v>
      </c>
      <c r="C449" s="82" t="s">
        <v>1598</v>
      </c>
      <c r="D449" s="83" t="s">
        <v>75</v>
      </c>
      <c r="E449" s="84">
        <v>25</v>
      </c>
      <c r="F449" s="11"/>
      <c r="G449" s="129">
        <f t="shared" si="13"/>
        <v>0</v>
      </c>
    </row>
    <row r="450" spans="1:7" ht="22.5" x14ac:dyDescent="0.2">
      <c r="A450" s="71">
        <v>412</v>
      </c>
      <c r="B450" s="71" t="s">
        <v>1440</v>
      </c>
      <c r="C450" s="82" t="s">
        <v>1441</v>
      </c>
      <c r="D450" s="83" t="s">
        <v>75</v>
      </c>
      <c r="E450" s="84">
        <v>6</v>
      </c>
      <c r="F450" s="11"/>
      <c r="G450" s="129">
        <f t="shared" si="13"/>
        <v>0</v>
      </c>
    </row>
    <row r="451" spans="1:7" ht="22.5" x14ac:dyDescent="0.2">
      <c r="A451" s="71">
        <v>413</v>
      </c>
      <c r="B451" s="71" t="s">
        <v>1442</v>
      </c>
      <c r="C451" s="82" t="s">
        <v>1599</v>
      </c>
      <c r="D451" s="83" t="s">
        <v>75</v>
      </c>
      <c r="E451" s="84">
        <v>24</v>
      </c>
      <c r="F451" s="11"/>
      <c r="G451" s="129">
        <f t="shared" si="13"/>
        <v>0</v>
      </c>
    </row>
    <row r="452" spans="1:7" ht="22.5" x14ac:dyDescent="0.2">
      <c r="A452" s="71">
        <v>414</v>
      </c>
      <c r="B452" s="71" t="s">
        <v>1442</v>
      </c>
      <c r="C452" s="82" t="s">
        <v>1443</v>
      </c>
      <c r="D452" s="83" t="s">
        <v>75</v>
      </c>
      <c r="E452" s="84">
        <v>3</v>
      </c>
      <c r="F452" s="11"/>
      <c r="G452" s="129">
        <f t="shared" si="13"/>
        <v>0</v>
      </c>
    </row>
    <row r="453" spans="1:7" ht="22.5" x14ac:dyDescent="0.2">
      <c r="A453" s="71">
        <v>415</v>
      </c>
      <c r="B453" s="71" t="s">
        <v>1762</v>
      </c>
      <c r="C453" s="82" t="s">
        <v>1763</v>
      </c>
      <c r="D453" s="83" t="s">
        <v>75</v>
      </c>
      <c r="E453" s="84">
        <v>2</v>
      </c>
      <c r="F453" s="11"/>
      <c r="G453" s="129">
        <f t="shared" si="13"/>
        <v>0</v>
      </c>
    </row>
    <row r="454" spans="1:7" ht="22.5" x14ac:dyDescent="0.2">
      <c r="A454" s="71">
        <v>416</v>
      </c>
      <c r="B454" s="71" t="s">
        <v>1444</v>
      </c>
      <c r="C454" s="82" t="s">
        <v>1600</v>
      </c>
      <c r="D454" s="83" t="s">
        <v>75</v>
      </c>
      <c r="E454" s="84">
        <v>25</v>
      </c>
      <c r="F454" s="11"/>
      <c r="G454" s="129">
        <f t="shared" si="13"/>
        <v>0</v>
      </c>
    </row>
    <row r="455" spans="1:7" ht="22.5" x14ac:dyDescent="0.2">
      <c r="A455" s="71">
        <v>417</v>
      </c>
      <c r="B455" s="71" t="s">
        <v>1444</v>
      </c>
      <c r="C455" s="82" t="s">
        <v>1445</v>
      </c>
      <c r="D455" s="83" t="s">
        <v>75</v>
      </c>
      <c r="E455" s="84">
        <v>6</v>
      </c>
      <c r="F455" s="11"/>
      <c r="G455" s="129">
        <f t="shared" si="13"/>
        <v>0</v>
      </c>
    </row>
    <row r="456" spans="1:7" ht="22.5" x14ac:dyDescent="0.2">
      <c r="A456" s="71">
        <v>418</v>
      </c>
      <c r="B456" s="71" t="s">
        <v>1444</v>
      </c>
      <c r="C456" s="82" t="s">
        <v>1601</v>
      </c>
      <c r="D456" s="83" t="s">
        <v>75</v>
      </c>
      <c r="E456" s="84">
        <v>24</v>
      </c>
      <c r="F456" s="11"/>
      <c r="G456" s="129">
        <f t="shared" si="13"/>
        <v>0</v>
      </c>
    </row>
    <row r="457" spans="1:7" ht="22.5" x14ac:dyDescent="0.2">
      <c r="A457" s="71">
        <v>419</v>
      </c>
      <c r="B457" s="71" t="s">
        <v>1444</v>
      </c>
      <c r="C457" s="82" t="s">
        <v>1446</v>
      </c>
      <c r="D457" s="83" t="s">
        <v>75</v>
      </c>
      <c r="E457" s="84">
        <v>3</v>
      </c>
      <c r="F457" s="11"/>
      <c r="G457" s="129">
        <f t="shared" si="13"/>
        <v>0</v>
      </c>
    </row>
    <row r="458" spans="1:7" ht="22.5" x14ac:dyDescent="0.2">
      <c r="A458" s="71">
        <v>420</v>
      </c>
      <c r="B458" s="71" t="s">
        <v>1444</v>
      </c>
      <c r="C458" s="82" t="s">
        <v>1764</v>
      </c>
      <c r="D458" s="83" t="s">
        <v>75</v>
      </c>
      <c r="E458" s="84">
        <v>2</v>
      </c>
      <c r="F458" s="11"/>
      <c r="G458" s="129">
        <f t="shared" si="13"/>
        <v>0</v>
      </c>
    </row>
    <row r="459" spans="1:7" ht="22.5" x14ac:dyDescent="0.2">
      <c r="A459" s="71">
        <v>421</v>
      </c>
      <c r="B459" s="71" t="s">
        <v>1447</v>
      </c>
      <c r="C459" s="82" t="s">
        <v>1448</v>
      </c>
      <c r="D459" s="83" t="s">
        <v>14</v>
      </c>
      <c r="E459" s="84">
        <v>10</v>
      </c>
      <c r="F459" s="11"/>
      <c r="G459" s="129">
        <f>ROUND(E459*F459,2)</f>
        <v>0</v>
      </c>
    </row>
    <row r="460" spans="1:7" x14ac:dyDescent="0.2">
      <c r="A460" s="72"/>
      <c r="B460" s="72"/>
      <c r="C460" s="72" t="s">
        <v>1449</v>
      </c>
      <c r="D460" s="72"/>
      <c r="E460" s="72"/>
      <c r="F460" s="72"/>
      <c r="G460" s="95">
        <f>SUM(G441:G459)</f>
        <v>0</v>
      </c>
    </row>
    <row r="461" spans="1:7" x14ac:dyDescent="0.2">
      <c r="A461" s="68"/>
      <c r="B461" s="68"/>
      <c r="C461" s="69" t="s">
        <v>2308</v>
      </c>
      <c r="D461" s="70"/>
      <c r="E461" s="68"/>
      <c r="F461" s="68"/>
      <c r="G461" s="68"/>
    </row>
    <row r="462" spans="1:7" ht="33.75" x14ac:dyDescent="0.2">
      <c r="A462" s="71">
        <v>422</v>
      </c>
      <c r="B462" s="71" t="s">
        <v>1452</v>
      </c>
      <c r="C462" s="82" t="s">
        <v>1765</v>
      </c>
      <c r="D462" s="83" t="s">
        <v>14</v>
      </c>
      <c r="E462" s="84">
        <v>1</v>
      </c>
      <c r="F462" s="11"/>
      <c r="G462" s="129">
        <f>ROUND(E462*F462,2)</f>
        <v>0</v>
      </c>
    </row>
    <row r="463" spans="1:7" ht="33.75" x14ac:dyDescent="0.2">
      <c r="A463" s="71">
        <v>423</v>
      </c>
      <c r="B463" s="71" t="s">
        <v>1452</v>
      </c>
      <c r="C463" s="82" t="s">
        <v>1766</v>
      </c>
      <c r="D463" s="83" t="s">
        <v>14</v>
      </c>
      <c r="E463" s="84">
        <v>1</v>
      </c>
      <c r="F463" s="11"/>
      <c r="G463" s="129">
        <f t="shared" ref="G463:G526" si="14">ROUND(E463*F463,2)</f>
        <v>0</v>
      </c>
    </row>
    <row r="464" spans="1:7" ht="33.75" x14ac:dyDescent="0.2">
      <c r="A464" s="71">
        <v>424</v>
      </c>
      <c r="B464" s="71" t="s">
        <v>1452</v>
      </c>
      <c r="C464" s="82" t="s">
        <v>1767</v>
      </c>
      <c r="D464" s="83" t="s">
        <v>14</v>
      </c>
      <c r="E464" s="84">
        <v>1</v>
      </c>
      <c r="F464" s="11"/>
      <c r="G464" s="129">
        <f t="shared" si="14"/>
        <v>0</v>
      </c>
    </row>
    <row r="465" spans="1:7" ht="33.75" x14ac:dyDescent="0.2">
      <c r="A465" s="71">
        <v>425</v>
      </c>
      <c r="B465" s="71" t="s">
        <v>1452</v>
      </c>
      <c r="C465" s="82" t="s">
        <v>1768</v>
      </c>
      <c r="D465" s="83" t="s">
        <v>14</v>
      </c>
      <c r="E465" s="84">
        <v>2</v>
      </c>
      <c r="F465" s="11"/>
      <c r="G465" s="129">
        <f t="shared" si="14"/>
        <v>0</v>
      </c>
    </row>
    <row r="466" spans="1:7" ht="33.75" x14ac:dyDescent="0.2">
      <c r="A466" s="71">
        <v>426</v>
      </c>
      <c r="B466" s="71" t="s">
        <v>1623</v>
      </c>
      <c r="C466" s="82" t="s">
        <v>1769</v>
      </c>
      <c r="D466" s="83" t="s">
        <v>14</v>
      </c>
      <c r="E466" s="84">
        <v>3</v>
      </c>
      <c r="F466" s="11"/>
      <c r="G466" s="129">
        <f t="shared" si="14"/>
        <v>0</v>
      </c>
    </row>
    <row r="467" spans="1:7" ht="33.75" x14ac:dyDescent="0.2">
      <c r="A467" s="71">
        <v>427</v>
      </c>
      <c r="B467" s="71" t="s">
        <v>1623</v>
      </c>
      <c r="C467" s="82" t="s">
        <v>1770</v>
      </c>
      <c r="D467" s="83" t="s">
        <v>14</v>
      </c>
      <c r="E467" s="84">
        <v>2</v>
      </c>
      <c r="F467" s="11"/>
      <c r="G467" s="129">
        <f t="shared" si="14"/>
        <v>0</v>
      </c>
    </row>
    <row r="468" spans="1:7" ht="33.75" x14ac:dyDescent="0.2">
      <c r="A468" s="71">
        <v>428</v>
      </c>
      <c r="B468" s="71" t="s">
        <v>1457</v>
      </c>
      <c r="C468" s="82" t="s">
        <v>1459</v>
      </c>
      <c r="D468" s="83" t="s">
        <v>14</v>
      </c>
      <c r="E468" s="84">
        <v>3</v>
      </c>
      <c r="F468" s="11"/>
      <c r="G468" s="129">
        <f t="shared" si="14"/>
        <v>0</v>
      </c>
    </row>
    <row r="469" spans="1:7" ht="33.75" x14ac:dyDescent="0.2">
      <c r="A469" s="71">
        <v>429</v>
      </c>
      <c r="B469" s="71" t="s">
        <v>1457</v>
      </c>
      <c r="C469" s="82" t="s">
        <v>1771</v>
      </c>
      <c r="D469" s="83" t="s">
        <v>14</v>
      </c>
      <c r="E469" s="84">
        <v>2</v>
      </c>
      <c r="F469" s="11"/>
      <c r="G469" s="129">
        <f t="shared" si="14"/>
        <v>0</v>
      </c>
    </row>
    <row r="470" spans="1:7" ht="33.75" x14ac:dyDescent="0.2">
      <c r="A470" s="71">
        <v>430</v>
      </c>
      <c r="B470" s="71" t="s">
        <v>1627</v>
      </c>
      <c r="C470" s="82" t="s">
        <v>1629</v>
      </c>
      <c r="D470" s="83" t="s">
        <v>14</v>
      </c>
      <c r="E470" s="84">
        <v>3</v>
      </c>
      <c r="F470" s="11"/>
      <c r="G470" s="129">
        <f t="shared" si="14"/>
        <v>0</v>
      </c>
    </row>
    <row r="471" spans="1:7" ht="33.75" x14ac:dyDescent="0.2">
      <c r="A471" s="71">
        <v>431</v>
      </c>
      <c r="B471" s="71" t="s">
        <v>1772</v>
      </c>
      <c r="C471" s="82" t="s">
        <v>1773</v>
      </c>
      <c r="D471" s="83" t="s">
        <v>14</v>
      </c>
      <c r="E471" s="84">
        <v>2</v>
      </c>
      <c r="F471" s="11"/>
      <c r="G471" s="129">
        <f t="shared" si="14"/>
        <v>0</v>
      </c>
    </row>
    <row r="472" spans="1:7" ht="22.5" x14ac:dyDescent="0.2">
      <c r="A472" s="71">
        <v>432</v>
      </c>
      <c r="B472" s="71" t="s">
        <v>1460</v>
      </c>
      <c r="C472" s="82" t="s">
        <v>1774</v>
      </c>
      <c r="D472" s="83" t="s">
        <v>204</v>
      </c>
      <c r="E472" s="84">
        <v>1</v>
      </c>
      <c r="F472" s="11"/>
      <c r="G472" s="129">
        <f t="shared" si="14"/>
        <v>0</v>
      </c>
    </row>
    <row r="473" spans="1:7" ht="22.5" x14ac:dyDescent="0.2">
      <c r="A473" s="71">
        <v>433</v>
      </c>
      <c r="B473" s="71" t="s">
        <v>1460</v>
      </c>
      <c r="C473" s="82" t="s">
        <v>1775</v>
      </c>
      <c r="D473" s="83" t="s">
        <v>204</v>
      </c>
      <c r="E473" s="84">
        <v>1</v>
      </c>
      <c r="F473" s="11"/>
      <c r="G473" s="129">
        <f t="shared" si="14"/>
        <v>0</v>
      </c>
    </row>
    <row r="474" spans="1:7" ht="22.5" x14ac:dyDescent="0.2">
      <c r="A474" s="71">
        <v>434</v>
      </c>
      <c r="B474" s="71" t="s">
        <v>1460</v>
      </c>
      <c r="C474" s="82" t="s">
        <v>1776</v>
      </c>
      <c r="D474" s="83" t="s">
        <v>204</v>
      </c>
      <c r="E474" s="84">
        <v>1</v>
      </c>
      <c r="F474" s="11"/>
      <c r="G474" s="129">
        <f t="shared" si="14"/>
        <v>0</v>
      </c>
    </row>
    <row r="475" spans="1:7" ht="22.5" x14ac:dyDescent="0.2">
      <c r="A475" s="71">
        <v>435</v>
      </c>
      <c r="B475" s="71" t="s">
        <v>1460</v>
      </c>
      <c r="C475" s="82" t="s">
        <v>1777</v>
      </c>
      <c r="D475" s="83" t="s">
        <v>204</v>
      </c>
      <c r="E475" s="84">
        <v>2</v>
      </c>
      <c r="F475" s="11"/>
      <c r="G475" s="129">
        <f t="shared" si="14"/>
        <v>0</v>
      </c>
    </row>
    <row r="476" spans="1:7" ht="22.5" x14ac:dyDescent="0.2">
      <c r="A476" s="71">
        <v>436</v>
      </c>
      <c r="B476" s="71" t="s">
        <v>1463</v>
      </c>
      <c r="C476" s="82" t="s">
        <v>1465</v>
      </c>
      <c r="D476" s="83" t="s">
        <v>14</v>
      </c>
      <c r="E476" s="84">
        <v>5</v>
      </c>
      <c r="F476" s="11"/>
      <c r="G476" s="129">
        <f t="shared" si="14"/>
        <v>0</v>
      </c>
    </row>
    <row r="477" spans="1:7" ht="33.75" x14ac:dyDescent="0.2">
      <c r="A477" s="71">
        <v>437</v>
      </c>
      <c r="B477" s="71" t="s">
        <v>1466</v>
      </c>
      <c r="C477" s="82" t="s">
        <v>1467</v>
      </c>
      <c r="D477" s="83" t="s">
        <v>14</v>
      </c>
      <c r="E477" s="84">
        <v>5</v>
      </c>
      <c r="F477" s="11"/>
      <c r="G477" s="129">
        <f t="shared" si="14"/>
        <v>0</v>
      </c>
    </row>
    <row r="478" spans="1:7" ht="22.5" x14ac:dyDescent="0.2">
      <c r="A478" s="71">
        <v>438</v>
      </c>
      <c r="B478" s="71" t="s">
        <v>1245</v>
      </c>
      <c r="C478" s="82" t="s">
        <v>1246</v>
      </c>
      <c r="D478" s="83" t="s">
        <v>1247</v>
      </c>
      <c r="E478" s="84">
        <v>19</v>
      </c>
      <c r="F478" s="11"/>
      <c r="G478" s="129">
        <f t="shared" si="14"/>
        <v>0</v>
      </c>
    </row>
    <row r="479" spans="1:7" ht="33.75" x14ac:dyDescent="0.2">
      <c r="A479" s="71">
        <v>439</v>
      </c>
      <c r="B479" s="71" t="s">
        <v>1468</v>
      </c>
      <c r="C479" s="82" t="s">
        <v>1469</v>
      </c>
      <c r="D479" s="83" t="s">
        <v>14</v>
      </c>
      <c r="E479" s="84">
        <v>6</v>
      </c>
      <c r="F479" s="11"/>
      <c r="G479" s="129">
        <f t="shared" si="14"/>
        <v>0</v>
      </c>
    </row>
    <row r="480" spans="1:7" ht="33.75" x14ac:dyDescent="0.2">
      <c r="A480" s="71">
        <v>440</v>
      </c>
      <c r="B480" s="71" t="s">
        <v>1470</v>
      </c>
      <c r="C480" s="82" t="s">
        <v>1471</v>
      </c>
      <c r="D480" s="83" t="s">
        <v>14</v>
      </c>
      <c r="E480" s="84">
        <v>3</v>
      </c>
      <c r="F480" s="11"/>
      <c r="G480" s="129">
        <f t="shared" si="14"/>
        <v>0</v>
      </c>
    </row>
    <row r="481" spans="1:7" ht="33.75" x14ac:dyDescent="0.2">
      <c r="A481" s="71">
        <v>441</v>
      </c>
      <c r="B481" s="71" t="s">
        <v>1472</v>
      </c>
      <c r="C481" s="82" t="s">
        <v>1473</v>
      </c>
      <c r="D481" s="83" t="s">
        <v>14</v>
      </c>
      <c r="E481" s="84">
        <v>1</v>
      </c>
      <c r="F481" s="11"/>
      <c r="G481" s="129">
        <f t="shared" si="14"/>
        <v>0</v>
      </c>
    </row>
    <row r="482" spans="1:7" ht="33.75" x14ac:dyDescent="0.2">
      <c r="A482" s="71">
        <v>442</v>
      </c>
      <c r="B482" s="71" t="s">
        <v>1468</v>
      </c>
      <c r="C482" s="82" t="s">
        <v>1474</v>
      </c>
      <c r="D482" s="83" t="s">
        <v>14</v>
      </c>
      <c r="E482" s="84">
        <v>1</v>
      </c>
      <c r="F482" s="11"/>
      <c r="G482" s="129">
        <f t="shared" si="14"/>
        <v>0</v>
      </c>
    </row>
    <row r="483" spans="1:7" ht="33.75" x14ac:dyDescent="0.2">
      <c r="A483" s="71">
        <v>443</v>
      </c>
      <c r="B483" s="71" t="s">
        <v>1778</v>
      </c>
      <c r="C483" s="82" t="s">
        <v>1779</v>
      </c>
      <c r="D483" s="83" t="s">
        <v>14</v>
      </c>
      <c r="E483" s="84">
        <v>1</v>
      </c>
      <c r="F483" s="11"/>
      <c r="G483" s="129">
        <f t="shared" si="14"/>
        <v>0</v>
      </c>
    </row>
    <row r="484" spans="1:7" ht="33.75" x14ac:dyDescent="0.2">
      <c r="A484" s="71">
        <v>444</v>
      </c>
      <c r="B484" s="71" t="s">
        <v>1778</v>
      </c>
      <c r="C484" s="82" t="s">
        <v>1780</v>
      </c>
      <c r="D484" s="83" t="s">
        <v>14</v>
      </c>
      <c r="E484" s="84">
        <v>5</v>
      </c>
      <c r="F484" s="11"/>
      <c r="G484" s="129">
        <f t="shared" si="14"/>
        <v>0</v>
      </c>
    </row>
    <row r="485" spans="1:7" ht="33.75" x14ac:dyDescent="0.2">
      <c r="A485" s="71">
        <v>445</v>
      </c>
      <c r="B485" s="71" t="s">
        <v>1475</v>
      </c>
      <c r="C485" s="82" t="s">
        <v>1476</v>
      </c>
      <c r="D485" s="83" t="s">
        <v>14</v>
      </c>
      <c r="E485" s="84">
        <v>5</v>
      </c>
      <c r="F485" s="11"/>
      <c r="G485" s="129">
        <f t="shared" si="14"/>
        <v>0</v>
      </c>
    </row>
    <row r="486" spans="1:7" ht="33.75" x14ac:dyDescent="0.2">
      <c r="A486" s="71">
        <v>446</v>
      </c>
      <c r="B486" s="71" t="s">
        <v>1475</v>
      </c>
      <c r="C486" s="82" t="s">
        <v>1477</v>
      </c>
      <c r="D486" s="83" t="s">
        <v>14</v>
      </c>
      <c r="E486" s="84">
        <v>2</v>
      </c>
      <c r="F486" s="11"/>
      <c r="G486" s="129">
        <f t="shared" si="14"/>
        <v>0</v>
      </c>
    </row>
    <row r="487" spans="1:7" ht="33.75" x14ac:dyDescent="0.2">
      <c r="A487" s="71">
        <v>447</v>
      </c>
      <c r="B487" s="71" t="s">
        <v>1781</v>
      </c>
      <c r="C487" s="82" t="s">
        <v>1782</v>
      </c>
      <c r="D487" s="83" t="s">
        <v>14</v>
      </c>
      <c r="E487" s="84">
        <v>2</v>
      </c>
      <c r="F487" s="11"/>
      <c r="G487" s="129">
        <f t="shared" si="14"/>
        <v>0</v>
      </c>
    </row>
    <row r="488" spans="1:7" ht="33.75" x14ac:dyDescent="0.2">
      <c r="A488" s="71">
        <v>448</v>
      </c>
      <c r="B488" s="71" t="s">
        <v>1781</v>
      </c>
      <c r="C488" s="82" t="s">
        <v>1783</v>
      </c>
      <c r="D488" s="83" t="s">
        <v>14</v>
      </c>
      <c r="E488" s="84">
        <v>8</v>
      </c>
      <c r="F488" s="11"/>
      <c r="G488" s="129">
        <f t="shared" si="14"/>
        <v>0</v>
      </c>
    </row>
    <row r="489" spans="1:7" ht="33.75" x14ac:dyDescent="0.2">
      <c r="A489" s="71">
        <v>449</v>
      </c>
      <c r="B489" s="71" t="s">
        <v>1781</v>
      </c>
      <c r="C489" s="82" t="s">
        <v>1784</v>
      </c>
      <c r="D489" s="83" t="s">
        <v>14</v>
      </c>
      <c r="E489" s="84">
        <v>2</v>
      </c>
      <c r="F489" s="11"/>
      <c r="G489" s="129">
        <f t="shared" si="14"/>
        <v>0</v>
      </c>
    </row>
    <row r="490" spans="1:7" ht="33.75" x14ac:dyDescent="0.2">
      <c r="A490" s="71">
        <v>450</v>
      </c>
      <c r="B490" s="71" t="s">
        <v>1785</v>
      </c>
      <c r="C490" s="82" t="s">
        <v>1786</v>
      </c>
      <c r="D490" s="83" t="s">
        <v>14</v>
      </c>
      <c r="E490" s="84">
        <v>2</v>
      </c>
      <c r="F490" s="11"/>
      <c r="G490" s="129">
        <f t="shared" si="14"/>
        <v>0</v>
      </c>
    </row>
    <row r="491" spans="1:7" ht="33.75" x14ac:dyDescent="0.2">
      <c r="A491" s="71">
        <v>451</v>
      </c>
      <c r="B491" s="71" t="s">
        <v>1635</v>
      </c>
      <c r="C491" s="82" t="s">
        <v>1787</v>
      </c>
      <c r="D491" s="83" t="s">
        <v>14</v>
      </c>
      <c r="E491" s="84">
        <v>1</v>
      </c>
      <c r="F491" s="11"/>
      <c r="G491" s="129">
        <f t="shared" si="14"/>
        <v>0</v>
      </c>
    </row>
    <row r="492" spans="1:7" ht="33.75" x14ac:dyDescent="0.2">
      <c r="A492" s="71">
        <v>452</v>
      </c>
      <c r="B492" s="71" t="s">
        <v>1635</v>
      </c>
      <c r="C492" s="82" t="s">
        <v>1788</v>
      </c>
      <c r="D492" s="83" t="s">
        <v>14</v>
      </c>
      <c r="E492" s="84">
        <v>1</v>
      </c>
      <c r="F492" s="11"/>
      <c r="G492" s="129">
        <f t="shared" si="14"/>
        <v>0</v>
      </c>
    </row>
    <row r="493" spans="1:7" ht="33.75" x14ac:dyDescent="0.2">
      <c r="A493" s="71">
        <v>453</v>
      </c>
      <c r="B493" s="71" t="s">
        <v>1635</v>
      </c>
      <c r="C493" s="82" t="s">
        <v>1636</v>
      </c>
      <c r="D493" s="83" t="s">
        <v>14</v>
      </c>
      <c r="E493" s="84">
        <v>1</v>
      </c>
      <c r="F493" s="11"/>
      <c r="G493" s="129">
        <f t="shared" si="14"/>
        <v>0</v>
      </c>
    </row>
    <row r="494" spans="1:7" ht="33.75" x14ac:dyDescent="0.2">
      <c r="A494" s="71">
        <v>454</v>
      </c>
      <c r="B494" s="71" t="s">
        <v>1789</v>
      </c>
      <c r="C494" s="82" t="s">
        <v>1790</v>
      </c>
      <c r="D494" s="83" t="s">
        <v>14</v>
      </c>
      <c r="E494" s="84">
        <v>1</v>
      </c>
      <c r="F494" s="11"/>
      <c r="G494" s="129">
        <f t="shared" si="14"/>
        <v>0</v>
      </c>
    </row>
    <row r="495" spans="1:7" ht="33.75" x14ac:dyDescent="0.2">
      <c r="A495" s="71">
        <v>455</v>
      </c>
      <c r="B495" s="71" t="s">
        <v>1478</v>
      </c>
      <c r="C495" s="82" t="s">
        <v>1791</v>
      </c>
      <c r="D495" s="83" t="s">
        <v>14</v>
      </c>
      <c r="E495" s="84">
        <v>1</v>
      </c>
      <c r="F495" s="11"/>
      <c r="G495" s="129">
        <f t="shared" si="14"/>
        <v>0</v>
      </c>
    </row>
    <row r="496" spans="1:7" ht="33.75" x14ac:dyDescent="0.2">
      <c r="A496" s="71">
        <v>456</v>
      </c>
      <c r="B496" s="71" t="s">
        <v>1778</v>
      </c>
      <c r="C496" s="82" t="s">
        <v>1792</v>
      </c>
      <c r="D496" s="83" t="s">
        <v>14</v>
      </c>
      <c r="E496" s="84">
        <v>1</v>
      </c>
      <c r="F496" s="11"/>
      <c r="G496" s="129">
        <f t="shared" si="14"/>
        <v>0</v>
      </c>
    </row>
    <row r="497" spans="1:7" ht="33.75" x14ac:dyDescent="0.2">
      <c r="A497" s="71">
        <v>457</v>
      </c>
      <c r="B497" s="71" t="s">
        <v>1478</v>
      </c>
      <c r="C497" s="82" t="s">
        <v>1479</v>
      </c>
      <c r="D497" s="83" t="s">
        <v>14</v>
      </c>
      <c r="E497" s="84">
        <v>25</v>
      </c>
      <c r="F497" s="11"/>
      <c r="G497" s="129">
        <f t="shared" si="14"/>
        <v>0</v>
      </c>
    </row>
    <row r="498" spans="1:7" ht="33.75" x14ac:dyDescent="0.2">
      <c r="A498" s="71">
        <v>458</v>
      </c>
      <c r="B498" s="71" t="s">
        <v>1478</v>
      </c>
      <c r="C498" s="82" t="s">
        <v>1793</v>
      </c>
      <c r="D498" s="83" t="s">
        <v>14</v>
      </c>
      <c r="E498" s="84">
        <v>2</v>
      </c>
      <c r="F498" s="11"/>
      <c r="G498" s="129">
        <f t="shared" si="14"/>
        <v>0</v>
      </c>
    </row>
    <row r="499" spans="1:7" ht="33.75" x14ac:dyDescent="0.2">
      <c r="A499" s="71">
        <v>459</v>
      </c>
      <c r="B499" s="71" t="s">
        <v>1778</v>
      </c>
      <c r="C499" s="82" t="s">
        <v>1794</v>
      </c>
      <c r="D499" s="83" t="s">
        <v>14</v>
      </c>
      <c r="E499" s="84">
        <v>1</v>
      </c>
      <c r="F499" s="11"/>
      <c r="G499" s="129">
        <f t="shared" si="14"/>
        <v>0</v>
      </c>
    </row>
    <row r="500" spans="1:7" ht="33.75" x14ac:dyDescent="0.2">
      <c r="A500" s="71">
        <v>460</v>
      </c>
      <c r="B500" s="71" t="s">
        <v>1795</v>
      </c>
      <c r="C500" s="82" t="s">
        <v>1796</v>
      </c>
      <c r="D500" s="83" t="s">
        <v>14</v>
      </c>
      <c r="E500" s="84">
        <v>3</v>
      </c>
      <c r="F500" s="11"/>
      <c r="G500" s="129">
        <f t="shared" si="14"/>
        <v>0</v>
      </c>
    </row>
    <row r="501" spans="1:7" ht="33.75" x14ac:dyDescent="0.2">
      <c r="A501" s="71">
        <v>461</v>
      </c>
      <c r="B501" s="71" t="s">
        <v>1795</v>
      </c>
      <c r="C501" s="82" t="s">
        <v>1797</v>
      </c>
      <c r="D501" s="83" t="s">
        <v>14</v>
      </c>
      <c r="E501" s="84">
        <v>1</v>
      </c>
      <c r="F501" s="11"/>
      <c r="G501" s="129">
        <f t="shared" si="14"/>
        <v>0</v>
      </c>
    </row>
    <row r="502" spans="1:7" ht="33.75" x14ac:dyDescent="0.2">
      <c r="A502" s="71">
        <v>462</v>
      </c>
      <c r="B502" s="71" t="s">
        <v>1798</v>
      </c>
      <c r="C502" s="82" t="s">
        <v>1799</v>
      </c>
      <c r="D502" s="83" t="s">
        <v>14</v>
      </c>
      <c r="E502" s="84">
        <v>1</v>
      </c>
      <c r="F502" s="11"/>
      <c r="G502" s="129">
        <f t="shared" si="14"/>
        <v>0</v>
      </c>
    </row>
    <row r="503" spans="1:7" ht="33.75" x14ac:dyDescent="0.2">
      <c r="A503" s="71">
        <v>463</v>
      </c>
      <c r="B503" s="71" t="s">
        <v>1800</v>
      </c>
      <c r="C503" s="82" t="s">
        <v>1801</v>
      </c>
      <c r="D503" s="83" t="s">
        <v>14</v>
      </c>
      <c r="E503" s="84">
        <v>1</v>
      </c>
      <c r="F503" s="11"/>
      <c r="G503" s="129">
        <f t="shared" si="14"/>
        <v>0</v>
      </c>
    </row>
    <row r="504" spans="1:7" ht="33.75" x14ac:dyDescent="0.2">
      <c r="A504" s="71">
        <v>464</v>
      </c>
      <c r="B504" s="71" t="s">
        <v>1643</v>
      </c>
      <c r="C504" s="82" t="s">
        <v>1644</v>
      </c>
      <c r="D504" s="83" t="s">
        <v>14</v>
      </c>
      <c r="E504" s="84">
        <v>28</v>
      </c>
      <c r="F504" s="11"/>
      <c r="G504" s="129">
        <f t="shared" si="14"/>
        <v>0</v>
      </c>
    </row>
    <row r="505" spans="1:7" ht="33.75" x14ac:dyDescent="0.2">
      <c r="A505" s="71">
        <v>465</v>
      </c>
      <c r="B505" s="71" t="s">
        <v>1481</v>
      </c>
      <c r="C505" s="82" t="s">
        <v>1802</v>
      </c>
      <c r="D505" s="83" t="s">
        <v>14</v>
      </c>
      <c r="E505" s="84">
        <v>7</v>
      </c>
      <c r="F505" s="11"/>
      <c r="G505" s="129">
        <f t="shared" si="14"/>
        <v>0</v>
      </c>
    </row>
    <row r="506" spans="1:7" ht="33.75" x14ac:dyDescent="0.2">
      <c r="A506" s="71">
        <v>466</v>
      </c>
      <c r="B506" s="71" t="s">
        <v>1481</v>
      </c>
      <c r="C506" s="82" t="s">
        <v>1803</v>
      </c>
      <c r="D506" s="83" t="s">
        <v>14</v>
      </c>
      <c r="E506" s="84">
        <v>10</v>
      </c>
      <c r="F506" s="11"/>
      <c r="G506" s="129">
        <f t="shared" si="14"/>
        <v>0</v>
      </c>
    </row>
    <row r="507" spans="1:7" ht="33.75" x14ac:dyDescent="0.2">
      <c r="A507" s="71">
        <v>467</v>
      </c>
      <c r="B507" s="71" t="s">
        <v>1481</v>
      </c>
      <c r="C507" s="82" t="s">
        <v>1487</v>
      </c>
      <c r="D507" s="83" t="s">
        <v>14</v>
      </c>
      <c r="E507" s="84">
        <v>1</v>
      </c>
      <c r="F507" s="11"/>
      <c r="G507" s="129">
        <f t="shared" si="14"/>
        <v>0</v>
      </c>
    </row>
    <row r="508" spans="1:7" ht="33.75" x14ac:dyDescent="0.2">
      <c r="A508" s="71">
        <v>468</v>
      </c>
      <c r="B508" s="71" t="s">
        <v>1489</v>
      </c>
      <c r="C508" s="82" t="s">
        <v>1804</v>
      </c>
      <c r="D508" s="83" t="s">
        <v>14</v>
      </c>
      <c r="E508" s="84">
        <v>1</v>
      </c>
      <c r="F508" s="11"/>
      <c r="G508" s="129">
        <f t="shared" si="14"/>
        <v>0</v>
      </c>
    </row>
    <row r="509" spans="1:7" ht="33.75" x14ac:dyDescent="0.2">
      <c r="A509" s="71">
        <v>469</v>
      </c>
      <c r="B509" s="71" t="s">
        <v>1489</v>
      </c>
      <c r="C509" s="82" t="s">
        <v>1805</v>
      </c>
      <c r="D509" s="83" t="s">
        <v>14</v>
      </c>
      <c r="E509" s="84">
        <v>1</v>
      </c>
      <c r="F509" s="11"/>
      <c r="G509" s="129">
        <f t="shared" si="14"/>
        <v>0</v>
      </c>
    </row>
    <row r="510" spans="1:7" ht="33.75" x14ac:dyDescent="0.2">
      <c r="A510" s="71">
        <v>470</v>
      </c>
      <c r="B510" s="71" t="s">
        <v>1806</v>
      </c>
      <c r="C510" s="82" t="s">
        <v>1807</v>
      </c>
      <c r="D510" s="83" t="s">
        <v>14</v>
      </c>
      <c r="E510" s="84">
        <v>1</v>
      </c>
      <c r="F510" s="11"/>
      <c r="G510" s="129">
        <f t="shared" si="14"/>
        <v>0</v>
      </c>
    </row>
    <row r="511" spans="1:7" ht="33.75" x14ac:dyDescent="0.2">
      <c r="A511" s="71">
        <v>471</v>
      </c>
      <c r="B511" s="71" t="s">
        <v>1808</v>
      </c>
      <c r="C511" s="82" t="s">
        <v>1809</v>
      </c>
      <c r="D511" s="83" t="s">
        <v>14</v>
      </c>
      <c r="E511" s="84">
        <v>1</v>
      </c>
      <c r="F511" s="11"/>
      <c r="G511" s="129">
        <f t="shared" si="14"/>
        <v>0</v>
      </c>
    </row>
    <row r="512" spans="1:7" ht="33.75" x14ac:dyDescent="0.2">
      <c r="A512" s="71">
        <v>472</v>
      </c>
      <c r="B512" s="71" t="s">
        <v>1810</v>
      </c>
      <c r="C512" s="82" t="s">
        <v>1811</v>
      </c>
      <c r="D512" s="83" t="s">
        <v>14</v>
      </c>
      <c r="E512" s="84">
        <v>1</v>
      </c>
      <c r="F512" s="11"/>
      <c r="G512" s="129">
        <f t="shared" si="14"/>
        <v>0</v>
      </c>
    </row>
    <row r="513" spans="1:7" ht="33.75" x14ac:dyDescent="0.2">
      <c r="A513" s="71">
        <v>473</v>
      </c>
      <c r="B513" s="71" t="s">
        <v>1812</v>
      </c>
      <c r="C513" s="82" t="s">
        <v>1813</v>
      </c>
      <c r="D513" s="83" t="s">
        <v>14</v>
      </c>
      <c r="E513" s="84">
        <v>1</v>
      </c>
      <c r="F513" s="11"/>
      <c r="G513" s="129">
        <f t="shared" si="14"/>
        <v>0</v>
      </c>
    </row>
    <row r="514" spans="1:7" ht="33.75" x14ac:dyDescent="0.2">
      <c r="A514" s="71">
        <v>474</v>
      </c>
      <c r="B514" s="71" t="s">
        <v>1653</v>
      </c>
      <c r="C514" s="82" t="s">
        <v>1814</v>
      </c>
      <c r="D514" s="83" t="s">
        <v>14</v>
      </c>
      <c r="E514" s="84">
        <v>1</v>
      </c>
      <c r="F514" s="11"/>
      <c r="G514" s="129">
        <f t="shared" si="14"/>
        <v>0</v>
      </c>
    </row>
    <row r="515" spans="1:7" ht="33.75" x14ac:dyDescent="0.2">
      <c r="A515" s="71">
        <v>475</v>
      </c>
      <c r="B515" s="71" t="s">
        <v>1815</v>
      </c>
      <c r="C515" s="82" t="s">
        <v>1816</v>
      </c>
      <c r="D515" s="83" t="s">
        <v>14</v>
      </c>
      <c r="E515" s="84">
        <v>1</v>
      </c>
      <c r="F515" s="11"/>
      <c r="G515" s="129">
        <f t="shared" si="14"/>
        <v>0</v>
      </c>
    </row>
    <row r="516" spans="1:7" ht="33.75" x14ac:dyDescent="0.2">
      <c r="A516" s="71">
        <v>476</v>
      </c>
      <c r="B516" s="71" t="s">
        <v>1501</v>
      </c>
      <c r="C516" s="82" t="s">
        <v>1502</v>
      </c>
      <c r="D516" s="83" t="s">
        <v>14</v>
      </c>
      <c r="E516" s="84">
        <v>1</v>
      </c>
      <c r="F516" s="11"/>
      <c r="G516" s="129">
        <f t="shared" si="14"/>
        <v>0</v>
      </c>
    </row>
    <row r="517" spans="1:7" ht="33.75" x14ac:dyDescent="0.2">
      <c r="A517" s="71">
        <v>477</v>
      </c>
      <c r="B517" s="71" t="s">
        <v>1501</v>
      </c>
      <c r="C517" s="82" t="s">
        <v>1817</v>
      </c>
      <c r="D517" s="83" t="s">
        <v>14</v>
      </c>
      <c r="E517" s="84">
        <v>1</v>
      </c>
      <c r="F517" s="11"/>
      <c r="G517" s="129">
        <f t="shared" si="14"/>
        <v>0</v>
      </c>
    </row>
    <row r="518" spans="1:7" ht="33.75" x14ac:dyDescent="0.2">
      <c r="A518" s="71">
        <v>478</v>
      </c>
      <c r="B518" s="71" t="s">
        <v>1481</v>
      </c>
      <c r="C518" s="82" t="s">
        <v>1818</v>
      </c>
      <c r="D518" s="83" t="s">
        <v>14</v>
      </c>
      <c r="E518" s="84">
        <v>1</v>
      </c>
      <c r="F518" s="11"/>
      <c r="G518" s="129">
        <f t="shared" si="14"/>
        <v>0</v>
      </c>
    </row>
    <row r="519" spans="1:7" ht="33.75" x14ac:dyDescent="0.2">
      <c r="A519" s="71">
        <v>479</v>
      </c>
      <c r="B519" s="71" t="s">
        <v>1481</v>
      </c>
      <c r="C519" s="82" t="s">
        <v>1819</v>
      </c>
      <c r="D519" s="83" t="s">
        <v>14</v>
      </c>
      <c r="E519" s="84">
        <v>4</v>
      </c>
      <c r="F519" s="11"/>
      <c r="G519" s="129">
        <f t="shared" si="14"/>
        <v>0</v>
      </c>
    </row>
    <row r="520" spans="1:7" ht="33.75" x14ac:dyDescent="0.2">
      <c r="A520" s="71">
        <v>480</v>
      </c>
      <c r="B520" s="71" t="s">
        <v>1481</v>
      </c>
      <c r="C520" s="82" t="s">
        <v>1820</v>
      </c>
      <c r="D520" s="83" t="s">
        <v>14</v>
      </c>
      <c r="E520" s="84">
        <v>1</v>
      </c>
      <c r="F520" s="11"/>
      <c r="G520" s="129">
        <f t="shared" si="14"/>
        <v>0</v>
      </c>
    </row>
    <row r="521" spans="1:7" ht="33.75" x14ac:dyDescent="0.2">
      <c r="A521" s="71">
        <v>481</v>
      </c>
      <c r="B521" s="71" t="s">
        <v>1503</v>
      </c>
      <c r="C521" s="82" t="s">
        <v>1504</v>
      </c>
      <c r="D521" s="83" t="s">
        <v>15</v>
      </c>
      <c r="E521" s="84">
        <v>5.0999999999999996</v>
      </c>
      <c r="F521" s="11"/>
      <c r="G521" s="129">
        <f t="shared" si="14"/>
        <v>0</v>
      </c>
    </row>
    <row r="522" spans="1:7" ht="33.75" x14ac:dyDescent="0.2">
      <c r="A522" s="71">
        <v>482</v>
      </c>
      <c r="B522" s="71" t="s">
        <v>1505</v>
      </c>
      <c r="C522" s="82" t="s">
        <v>1506</v>
      </c>
      <c r="D522" s="83" t="s">
        <v>15</v>
      </c>
      <c r="E522" s="84">
        <v>74.8</v>
      </c>
      <c r="F522" s="11"/>
      <c r="G522" s="129">
        <f t="shared" si="14"/>
        <v>0</v>
      </c>
    </row>
    <row r="523" spans="1:7" ht="33.75" x14ac:dyDescent="0.2">
      <c r="A523" s="71">
        <v>483</v>
      </c>
      <c r="B523" s="71" t="s">
        <v>1507</v>
      </c>
      <c r="C523" s="82" t="s">
        <v>1508</v>
      </c>
      <c r="D523" s="83" t="s">
        <v>15</v>
      </c>
      <c r="E523" s="84">
        <v>48</v>
      </c>
      <c r="F523" s="11"/>
      <c r="G523" s="129">
        <f t="shared" si="14"/>
        <v>0</v>
      </c>
    </row>
    <row r="524" spans="1:7" ht="33.75" x14ac:dyDescent="0.2">
      <c r="A524" s="71">
        <v>484</v>
      </c>
      <c r="B524" s="71" t="s">
        <v>1821</v>
      </c>
      <c r="C524" s="82" t="s">
        <v>1822</v>
      </c>
      <c r="D524" s="83" t="s">
        <v>15</v>
      </c>
      <c r="E524" s="84">
        <v>11.6</v>
      </c>
      <c r="F524" s="11"/>
      <c r="G524" s="129">
        <f t="shared" si="14"/>
        <v>0</v>
      </c>
    </row>
    <row r="525" spans="1:7" ht="33.75" x14ac:dyDescent="0.2">
      <c r="A525" s="71">
        <v>485</v>
      </c>
      <c r="B525" s="71" t="s">
        <v>1509</v>
      </c>
      <c r="C525" s="82" t="s">
        <v>1510</v>
      </c>
      <c r="D525" s="83" t="s">
        <v>15</v>
      </c>
      <c r="E525" s="84">
        <v>4</v>
      </c>
      <c r="F525" s="11"/>
      <c r="G525" s="129">
        <f t="shared" si="14"/>
        <v>0</v>
      </c>
    </row>
    <row r="526" spans="1:7" ht="33.75" x14ac:dyDescent="0.2">
      <c r="A526" s="71">
        <v>486</v>
      </c>
      <c r="B526" s="71" t="s">
        <v>1511</v>
      </c>
      <c r="C526" s="82" t="s">
        <v>1512</v>
      </c>
      <c r="D526" s="83" t="s">
        <v>15</v>
      </c>
      <c r="E526" s="84">
        <v>22.31</v>
      </c>
      <c r="F526" s="11"/>
      <c r="G526" s="129">
        <f t="shared" si="14"/>
        <v>0</v>
      </c>
    </row>
    <row r="527" spans="1:7" ht="33.75" x14ac:dyDescent="0.2">
      <c r="A527" s="71">
        <v>487</v>
      </c>
      <c r="B527" s="71" t="s">
        <v>1513</v>
      </c>
      <c r="C527" s="82" t="s">
        <v>1514</v>
      </c>
      <c r="D527" s="83" t="s">
        <v>15</v>
      </c>
      <c r="E527" s="84">
        <v>61.5</v>
      </c>
      <c r="F527" s="11"/>
      <c r="G527" s="129">
        <f t="shared" ref="G527:G541" si="15">ROUND(E527*F527,2)</f>
        <v>0</v>
      </c>
    </row>
    <row r="528" spans="1:7" ht="33.75" x14ac:dyDescent="0.2">
      <c r="A528" s="71">
        <v>488</v>
      </c>
      <c r="B528" s="71" t="s">
        <v>1515</v>
      </c>
      <c r="C528" s="82" t="s">
        <v>1516</v>
      </c>
      <c r="D528" s="83" t="s">
        <v>15</v>
      </c>
      <c r="E528" s="84">
        <v>31.42</v>
      </c>
      <c r="F528" s="11"/>
      <c r="G528" s="129">
        <f t="shared" si="15"/>
        <v>0</v>
      </c>
    </row>
    <row r="529" spans="1:7" ht="33.75" x14ac:dyDescent="0.2">
      <c r="A529" s="71">
        <v>489</v>
      </c>
      <c r="B529" s="71" t="s">
        <v>1517</v>
      </c>
      <c r="C529" s="82" t="s">
        <v>1518</v>
      </c>
      <c r="D529" s="83" t="s">
        <v>75</v>
      </c>
      <c r="E529" s="84">
        <v>22</v>
      </c>
      <c r="F529" s="11"/>
      <c r="G529" s="129">
        <f t="shared" si="15"/>
        <v>0</v>
      </c>
    </row>
    <row r="530" spans="1:7" ht="33.75" x14ac:dyDescent="0.2">
      <c r="A530" s="71">
        <v>490</v>
      </c>
      <c r="B530" s="71" t="s">
        <v>1517</v>
      </c>
      <c r="C530" s="82" t="s">
        <v>1519</v>
      </c>
      <c r="D530" s="83" t="s">
        <v>75</v>
      </c>
      <c r="E530" s="84">
        <v>6</v>
      </c>
      <c r="F530" s="11"/>
      <c r="G530" s="129">
        <f t="shared" si="15"/>
        <v>0</v>
      </c>
    </row>
    <row r="531" spans="1:7" ht="33.75" x14ac:dyDescent="0.2">
      <c r="A531" s="71">
        <v>491</v>
      </c>
      <c r="B531" s="71" t="s">
        <v>1517</v>
      </c>
      <c r="C531" s="82" t="s">
        <v>1520</v>
      </c>
      <c r="D531" s="83" t="s">
        <v>75</v>
      </c>
      <c r="E531" s="84">
        <v>8</v>
      </c>
      <c r="F531" s="11"/>
      <c r="G531" s="129">
        <f t="shared" si="15"/>
        <v>0</v>
      </c>
    </row>
    <row r="532" spans="1:7" ht="33.75" x14ac:dyDescent="0.2">
      <c r="A532" s="71">
        <v>492</v>
      </c>
      <c r="B532" s="71" t="s">
        <v>1517</v>
      </c>
      <c r="C532" s="82" t="s">
        <v>1823</v>
      </c>
      <c r="D532" s="83" t="s">
        <v>75</v>
      </c>
      <c r="E532" s="84">
        <v>2</v>
      </c>
      <c r="F532" s="11"/>
      <c r="G532" s="129">
        <f t="shared" si="15"/>
        <v>0</v>
      </c>
    </row>
    <row r="533" spans="1:7" ht="22.5" x14ac:dyDescent="0.2">
      <c r="A533" s="71">
        <v>493</v>
      </c>
      <c r="B533" s="71" t="s">
        <v>1521</v>
      </c>
      <c r="C533" s="82" t="s">
        <v>1522</v>
      </c>
      <c r="D533" s="83" t="s">
        <v>14</v>
      </c>
      <c r="E533" s="84">
        <v>12</v>
      </c>
      <c r="F533" s="11"/>
      <c r="G533" s="129">
        <f t="shared" si="15"/>
        <v>0</v>
      </c>
    </row>
    <row r="534" spans="1:7" ht="22.5" x14ac:dyDescent="0.2">
      <c r="A534" s="71">
        <v>494</v>
      </c>
      <c r="B534" s="71" t="s">
        <v>1523</v>
      </c>
      <c r="C534" s="82" t="s">
        <v>1524</v>
      </c>
      <c r="D534" s="83" t="s">
        <v>14</v>
      </c>
      <c r="E534" s="84">
        <v>5</v>
      </c>
      <c r="F534" s="11"/>
      <c r="G534" s="129">
        <f t="shared" si="15"/>
        <v>0</v>
      </c>
    </row>
    <row r="535" spans="1:7" ht="22.5" x14ac:dyDescent="0.2">
      <c r="A535" s="71">
        <v>495</v>
      </c>
      <c r="B535" s="71" t="s">
        <v>1666</v>
      </c>
      <c r="C535" s="82" t="s">
        <v>1824</v>
      </c>
      <c r="D535" s="83" t="s">
        <v>14</v>
      </c>
      <c r="E535" s="84">
        <v>1</v>
      </c>
      <c r="F535" s="11"/>
      <c r="G535" s="129">
        <f t="shared" si="15"/>
        <v>0</v>
      </c>
    </row>
    <row r="536" spans="1:7" ht="22.5" x14ac:dyDescent="0.2">
      <c r="A536" s="71">
        <v>496</v>
      </c>
      <c r="B536" s="71" t="s">
        <v>1664</v>
      </c>
      <c r="C536" s="82" t="s">
        <v>1665</v>
      </c>
      <c r="D536" s="83" t="s">
        <v>14</v>
      </c>
      <c r="E536" s="84">
        <v>1</v>
      </c>
      <c r="F536" s="11"/>
      <c r="G536" s="129">
        <f t="shared" si="15"/>
        <v>0</v>
      </c>
    </row>
    <row r="537" spans="1:7" ht="22.5" x14ac:dyDescent="0.2">
      <c r="A537" s="71">
        <v>497</v>
      </c>
      <c r="B537" s="71" t="s">
        <v>1525</v>
      </c>
      <c r="C537" s="82" t="s">
        <v>1526</v>
      </c>
      <c r="D537" s="83" t="s">
        <v>14</v>
      </c>
      <c r="E537" s="84">
        <v>29</v>
      </c>
      <c r="F537" s="11"/>
      <c r="G537" s="129">
        <f t="shared" si="15"/>
        <v>0</v>
      </c>
    </row>
    <row r="538" spans="1:7" ht="22.5" x14ac:dyDescent="0.2">
      <c r="A538" s="71">
        <v>498</v>
      </c>
      <c r="B538" s="71" t="s">
        <v>1521</v>
      </c>
      <c r="C538" s="82" t="s">
        <v>1527</v>
      </c>
      <c r="D538" s="83" t="s">
        <v>14</v>
      </c>
      <c r="E538" s="84">
        <v>6</v>
      </c>
      <c r="F538" s="11"/>
      <c r="G538" s="129">
        <f t="shared" si="15"/>
        <v>0</v>
      </c>
    </row>
    <row r="539" spans="1:7" ht="22.5" x14ac:dyDescent="0.2">
      <c r="A539" s="71">
        <v>499</v>
      </c>
      <c r="B539" s="71" t="s">
        <v>1528</v>
      </c>
      <c r="C539" s="82" t="s">
        <v>1529</v>
      </c>
      <c r="D539" s="83" t="s">
        <v>15</v>
      </c>
      <c r="E539" s="84">
        <v>213</v>
      </c>
      <c r="F539" s="11"/>
      <c r="G539" s="129">
        <f t="shared" si="15"/>
        <v>0</v>
      </c>
    </row>
    <row r="540" spans="1:7" ht="22.5" x14ac:dyDescent="0.2">
      <c r="A540" s="71">
        <v>500</v>
      </c>
      <c r="B540" s="71" t="s">
        <v>1528</v>
      </c>
      <c r="C540" s="82" t="s">
        <v>1530</v>
      </c>
      <c r="D540" s="83" t="s">
        <v>15</v>
      </c>
      <c r="E540" s="84">
        <v>54</v>
      </c>
      <c r="F540" s="11"/>
      <c r="G540" s="129">
        <f t="shared" si="15"/>
        <v>0</v>
      </c>
    </row>
    <row r="541" spans="1:7" ht="33.75" x14ac:dyDescent="0.2">
      <c r="A541" s="71">
        <v>501</v>
      </c>
      <c r="B541" s="71" t="s">
        <v>1531</v>
      </c>
      <c r="C541" s="82" t="s">
        <v>1532</v>
      </c>
      <c r="D541" s="83" t="s">
        <v>15</v>
      </c>
      <c r="E541" s="84">
        <v>54</v>
      </c>
      <c r="F541" s="11"/>
      <c r="G541" s="129">
        <f>ROUND(E541*F541,2)</f>
        <v>0</v>
      </c>
    </row>
    <row r="542" spans="1:7" x14ac:dyDescent="0.2">
      <c r="A542" s="72"/>
      <c r="B542" s="72"/>
      <c r="C542" s="72" t="s">
        <v>1533</v>
      </c>
      <c r="D542" s="72"/>
      <c r="E542" s="72"/>
      <c r="F542" s="72"/>
      <c r="G542" s="95">
        <f>SUM(G462:G541)</f>
        <v>0</v>
      </c>
    </row>
    <row r="543" spans="1:7" x14ac:dyDescent="0.2">
      <c r="A543" s="68"/>
      <c r="B543" s="68"/>
      <c r="C543" s="69" t="s">
        <v>2309</v>
      </c>
      <c r="D543" s="70"/>
      <c r="E543" s="68"/>
      <c r="F543" s="68"/>
      <c r="G543" s="68"/>
    </row>
    <row r="544" spans="1:7" ht="33.75" x14ac:dyDescent="0.2">
      <c r="A544" s="71">
        <v>502</v>
      </c>
      <c r="B544" s="71" t="s">
        <v>1651</v>
      </c>
      <c r="C544" s="82" t="s">
        <v>1825</v>
      </c>
      <c r="D544" s="83" t="s">
        <v>14</v>
      </c>
      <c r="E544" s="84">
        <v>2</v>
      </c>
      <c r="F544" s="11"/>
      <c r="G544" s="129">
        <f>ROUND(E544*F544,2)</f>
        <v>0</v>
      </c>
    </row>
    <row r="545" spans="1:7" ht="33.75" x14ac:dyDescent="0.2">
      <c r="A545" s="71">
        <v>503</v>
      </c>
      <c r="B545" s="71" t="s">
        <v>1509</v>
      </c>
      <c r="C545" s="82" t="s">
        <v>1510</v>
      </c>
      <c r="D545" s="83" t="s">
        <v>15</v>
      </c>
      <c r="E545" s="84">
        <v>4.4000000000000004</v>
      </c>
      <c r="F545" s="11"/>
      <c r="G545" s="129">
        <f t="shared" ref="G545:G551" si="16">ROUND(E545*F545,2)</f>
        <v>0</v>
      </c>
    </row>
    <row r="546" spans="1:7" ht="33.75" x14ac:dyDescent="0.2">
      <c r="A546" s="71">
        <v>504</v>
      </c>
      <c r="B546" s="71" t="s">
        <v>1513</v>
      </c>
      <c r="C546" s="82" t="s">
        <v>1514</v>
      </c>
      <c r="D546" s="83" t="s">
        <v>15</v>
      </c>
      <c r="E546" s="84">
        <v>0.39</v>
      </c>
      <c r="F546" s="11"/>
      <c r="G546" s="129">
        <f t="shared" si="16"/>
        <v>0</v>
      </c>
    </row>
    <row r="547" spans="1:7" ht="33.75" x14ac:dyDescent="0.2">
      <c r="A547" s="71">
        <v>505</v>
      </c>
      <c r="B547" s="71" t="s">
        <v>1808</v>
      </c>
      <c r="C547" s="82" t="s">
        <v>1826</v>
      </c>
      <c r="D547" s="83" t="s">
        <v>14</v>
      </c>
      <c r="E547" s="84">
        <v>1</v>
      </c>
      <c r="F547" s="11"/>
      <c r="G547" s="129">
        <f t="shared" si="16"/>
        <v>0</v>
      </c>
    </row>
    <row r="548" spans="1:7" ht="33.75" x14ac:dyDescent="0.2">
      <c r="A548" s="71">
        <v>506</v>
      </c>
      <c r="B548" s="71" t="s">
        <v>1827</v>
      </c>
      <c r="C548" s="82" t="s">
        <v>1828</v>
      </c>
      <c r="D548" s="83" t="s">
        <v>14</v>
      </c>
      <c r="E548" s="84">
        <v>1</v>
      </c>
      <c r="F548" s="11"/>
      <c r="G548" s="129">
        <f t="shared" si="16"/>
        <v>0</v>
      </c>
    </row>
    <row r="549" spans="1:7" ht="33.75" x14ac:dyDescent="0.2">
      <c r="A549" s="71">
        <v>507</v>
      </c>
      <c r="B549" s="71" t="s">
        <v>1651</v>
      </c>
      <c r="C549" s="82" t="s">
        <v>1829</v>
      </c>
      <c r="D549" s="83" t="s">
        <v>14</v>
      </c>
      <c r="E549" s="84">
        <v>2</v>
      </c>
      <c r="F549" s="11"/>
      <c r="G549" s="129">
        <f t="shared" si="16"/>
        <v>0</v>
      </c>
    </row>
    <row r="550" spans="1:7" ht="22.5" x14ac:dyDescent="0.2">
      <c r="A550" s="71">
        <v>508</v>
      </c>
      <c r="B550" s="71" t="s">
        <v>1528</v>
      </c>
      <c r="C550" s="82" t="s">
        <v>1530</v>
      </c>
      <c r="D550" s="83" t="s">
        <v>15</v>
      </c>
      <c r="E550" s="84">
        <v>2</v>
      </c>
      <c r="F550" s="11"/>
      <c r="G550" s="129">
        <f t="shared" si="16"/>
        <v>0</v>
      </c>
    </row>
    <row r="551" spans="1:7" ht="33.75" x14ac:dyDescent="0.2">
      <c r="A551" s="71">
        <v>509</v>
      </c>
      <c r="B551" s="71" t="s">
        <v>1531</v>
      </c>
      <c r="C551" s="82" t="s">
        <v>1532</v>
      </c>
      <c r="D551" s="83" t="s">
        <v>15</v>
      </c>
      <c r="E551" s="84">
        <v>2</v>
      </c>
      <c r="F551" s="11"/>
      <c r="G551" s="129">
        <f>ROUND(E551*F551,2)</f>
        <v>0</v>
      </c>
    </row>
    <row r="552" spans="1:7" x14ac:dyDescent="0.2">
      <c r="A552" s="72"/>
      <c r="B552" s="72"/>
      <c r="C552" s="72" t="s">
        <v>1830</v>
      </c>
      <c r="D552" s="72"/>
      <c r="E552" s="72"/>
      <c r="F552" s="72"/>
      <c r="G552" s="95">
        <f>SUM(G544:G551)</f>
        <v>0</v>
      </c>
    </row>
    <row r="553" spans="1:7" x14ac:dyDescent="0.2">
      <c r="A553" s="68"/>
      <c r="B553" s="68"/>
      <c r="C553" s="69" t="s">
        <v>2310</v>
      </c>
      <c r="D553" s="70"/>
      <c r="E553" s="68"/>
      <c r="F553" s="68"/>
      <c r="G553" s="68"/>
    </row>
    <row r="554" spans="1:7" ht="33.75" x14ac:dyDescent="0.2">
      <c r="A554" s="71">
        <v>510</v>
      </c>
      <c r="B554" s="71" t="s">
        <v>638</v>
      </c>
      <c r="C554" s="82" t="s">
        <v>639</v>
      </c>
      <c r="D554" s="83" t="s">
        <v>469</v>
      </c>
      <c r="E554" s="84">
        <v>0.05</v>
      </c>
      <c r="F554" s="11"/>
      <c r="G554" s="129">
        <f t="shared" ref="G554:G576" si="17">ROUND(E554*F554,2)</f>
        <v>0</v>
      </c>
    </row>
    <row r="555" spans="1:7" ht="33.75" x14ac:dyDescent="0.2">
      <c r="A555" s="71">
        <v>511</v>
      </c>
      <c r="B555" s="71" t="s">
        <v>640</v>
      </c>
      <c r="C555" s="82" t="s">
        <v>641</v>
      </c>
      <c r="D555" s="83" t="s">
        <v>66</v>
      </c>
      <c r="E555" s="84">
        <v>66.58</v>
      </c>
      <c r="F555" s="11"/>
      <c r="G555" s="129">
        <f t="shared" si="17"/>
        <v>0</v>
      </c>
    </row>
    <row r="556" spans="1:7" ht="22.5" x14ac:dyDescent="0.2">
      <c r="A556" s="71">
        <v>512</v>
      </c>
      <c r="B556" s="71" t="s">
        <v>352</v>
      </c>
      <c r="C556" s="82" t="s">
        <v>644</v>
      </c>
      <c r="D556" s="83" t="s">
        <v>15</v>
      </c>
      <c r="E556" s="84">
        <v>33.15</v>
      </c>
      <c r="F556" s="11"/>
      <c r="G556" s="129">
        <f t="shared" si="17"/>
        <v>0</v>
      </c>
    </row>
    <row r="557" spans="1:7" ht="22.5" x14ac:dyDescent="0.2">
      <c r="A557" s="71">
        <v>513</v>
      </c>
      <c r="B557" s="71" t="s">
        <v>645</v>
      </c>
      <c r="C557" s="82" t="s">
        <v>646</v>
      </c>
      <c r="D557" s="83" t="s">
        <v>66</v>
      </c>
      <c r="E557" s="84">
        <v>11.87</v>
      </c>
      <c r="F557" s="11"/>
      <c r="G557" s="129">
        <f t="shared" si="17"/>
        <v>0</v>
      </c>
    </row>
    <row r="558" spans="1:7" ht="33.75" x14ac:dyDescent="0.2">
      <c r="A558" s="71">
        <v>514</v>
      </c>
      <c r="B558" s="71" t="s">
        <v>428</v>
      </c>
      <c r="C558" s="82" t="s">
        <v>429</v>
      </c>
      <c r="D558" s="83" t="s">
        <v>66</v>
      </c>
      <c r="E558" s="84">
        <v>20.100000000000001</v>
      </c>
      <c r="F558" s="11"/>
      <c r="G558" s="129">
        <f t="shared" si="17"/>
        <v>0</v>
      </c>
    </row>
    <row r="559" spans="1:7" ht="33.75" x14ac:dyDescent="0.2">
      <c r="A559" s="71">
        <v>515</v>
      </c>
      <c r="B559" s="71" t="s">
        <v>647</v>
      </c>
      <c r="C559" s="82" t="s">
        <v>648</v>
      </c>
      <c r="D559" s="83" t="s">
        <v>66</v>
      </c>
      <c r="E559" s="84">
        <v>24.6</v>
      </c>
      <c r="F559" s="11"/>
      <c r="G559" s="129">
        <f t="shared" si="17"/>
        <v>0</v>
      </c>
    </row>
    <row r="560" spans="1:7" ht="33.75" x14ac:dyDescent="0.2">
      <c r="A560" s="71">
        <v>516</v>
      </c>
      <c r="B560" s="71" t="s">
        <v>1831</v>
      </c>
      <c r="C560" s="82" t="s">
        <v>1832</v>
      </c>
      <c r="D560" s="83" t="s">
        <v>66</v>
      </c>
      <c r="E560" s="84">
        <v>21.88</v>
      </c>
      <c r="F560" s="11"/>
      <c r="G560" s="129">
        <f t="shared" si="17"/>
        <v>0</v>
      </c>
    </row>
    <row r="561" spans="1:7" ht="33.75" x14ac:dyDescent="0.2">
      <c r="A561" s="71">
        <v>517</v>
      </c>
      <c r="B561" s="71" t="s">
        <v>199</v>
      </c>
      <c r="C561" s="82" t="s">
        <v>414</v>
      </c>
      <c r="D561" s="83" t="s">
        <v>382</v>
      </c>
      <c r="E561" s="84">
        <v>32.82</v>
      </c>
      <c r="F561" s="11"/>
      <c r="G561" s="129">
        <f t="shared" si="17"/>
        <v>0</v>
      </c>
    </row>
    <row r="562" spans="1:7" ht="33.75" x14ac:dyDescent="0.2">
      <c r="A562" s="71">
        <v>518</v>
      </c>
      <c r="B562" s="71" t="s">
        <v>1833</v>
      </c>
      <c r="C562" s="82" t="s">
        <v>1834</v>
      </c>
      <c r="D562" s="83" t="s">
        <v>75</v>
      </c>
      <c r="E562" s="84">
        <v>50</v>
      </c>
      <c r="F562" s="11"/>
      <c r="G562" s="129">
        <f t="shared" si="17"/>
        <v>0</v>
      </c>
    </row>
    <row r="563" spans="1:7" ht="33.75" x14ac:dyDescent="0.2">
      <c r="A563" s="71">
        <v>519</v>
      </c>
      <c r="B563" s="71" t="s">
        <v>1835</v>
      </c>
      <c r="C563" s="82" t="s">
        <v>1836</v>
      </c>
      <c r="D563" s="83" t="s">
        <v>14</v>
      </c>
      <c r="E563" s="84">
        <v>5</v>
      </c>
      <c r="F563" s="11"/>
      <c r="G563" s="129">
        <f t="shared" si="17"/>
        <v>0</v>
      </c>
    </row>
    <row r="564" spans="1:7" ht="33.75" x14ac:dyDescent="0.2">
      <c r="A564" s="71">
        <v>520</v>
      </c>
      <c r="B564" s="71" t="s">
        <v>1835</v>
      </c>
      <c r="C564" s="82" t="s">
        <v>1837</v>
      </c>
      <c r="D564" s="83" t="s">
        <v>14</v>
      </c>
      <c r="E564" s="84">
        <v>10</v>
      </c>
      <c r="F564" s="11"/>
      <c r="G564" s="129">
        <f t="shared" si="17"/>
        <v>0</v>
      </c>
    </row>
    <row r="565" spans="1:7" ht="22.5" x14ac:dyDescent="0.2">
      <c r="A565" s="71">
        <v>521</v>
      </c>
      <c r="B565" s="71" t="s">
        <v>1838</v>
      </c>
      <c r="C565" s="82" t="s">
        <v>1839</v>
      </c>
      <c r="D565" s="83" t="s">
        <v>14</v>
      </c>
      <c r="E565" s="84">
        <v>1</v>
      </c>
      <c r="F565" s="11"/>
      <c r="G565" s="129">
        <f t="shared" si="17"/>
        <v>0</v>
      </c>
    </row>
    <row r="566" spans="1:7" ht="33.75" x14ac:dyDescent="0.2">
      <c r="A566" s="71">
        <v>522</v>
      </c>
      <c r="B566" s="71" t="s">
        <v>1840</v>
      </c>
      <c r="C566" s="82" t="s">
        <v>1841</v>
      </c>
      <c r="D566" s="83" t="s">
        <v>204</v>
      </c>
      <c r="E566" s="84">
        <v>1</v>
      </c>
      <c r="F566" s="11"/>
      <c r="G566" s="129">
        <f t="shared" si="17"/>
        <v>0</v>
      </c>
    </row>
    <row r="567" spans="1:7" ht="22.5" x14ac:dyDescent="0.2">
      <c r="A567" s="71">
        <v>523</v>
      </c>
      <c r="B567" s="71" t="s">
        <v>1351</v>
      </c>
      <c r="C567" s="82" t="s">
        <v>1842</v>
      </c>
      <c r="D567" s="83" t="s">
        <v>14</v>
      </c>
      <c r="E567" s="84">
        <v>1</v>
      </c>
      <c r="F567" s="11"/>
      <c r="G567" s="129">
        <f t="shared" si="17"/>
        <v>0</v>
      </c>
    </row>
    <row r="568" spans="1:7" ht="22.5" x14ac:dyDescent="0.2">
      <c r="A568" s="71">
        <v>524</v>
      </c>
      <c r="B568" s="71" t="s">
        <v>1101</v>
      </c>
      <c r="C568" s="82" t="s">
        <v>1843</v>
      </c>
      <c r="D568" s="83" t="s">
        <v>14</v>
      </c>
      <c r="E568" s="84">
        <v>1</v>
      </c>
      <c r="F568" s="11"/>
      <c r="G568" s="129">
        <f t="shared" si="17"/>
        <v>0</v>
      </c>
    </row>
    <row r="569" spans="1:7" ht="33.75" x14ac:dyDescent="0.2">
      <c r="A569" s="71">
        <v>525</v>
      </c>
      <c r="B569" s="71" t="s">
        <v>1844</v>
      </c>
      <c r="C569" s="82" t="s">
        <v>1845</v>
      </c>
      <c r="D569" s="83" t="s">
        <v>14</v>
      </c>
      <c r="E569" s="84">
        <v>2</v>
      </c>
      <c r="F569" s="11"/>
      <c r="G569" s="129">
        <f t="shared" si="17"/>
        <v>0</v>
      </c>
    </row>
    <row r="570" spans="1:7" ht="33.75" x14ac:dyDescent="0.2">
      <c r="A570" s="71">
        <v>526</v>
      </c>
      <c r="B570" s="71" t="s">
        <v>1844</v>
      </c>
      <c r="C570" s="82" t="s">
        <v>1846</v>
      </c>
      <c r="D570" s="83" t="s">
        <v>14</v>
      </c>
      <c r="E570" s="84">
        <v>1</v>
      </c>
      <c r="F570" s="11"/>
      <c r="G570" s="129">
        <f t="shared" si="17"/>
        <v>0</v>
      </c>
    </row>
    <row r="571" spans="1:7" ht="22.5" x14ac:dyDescent="0.2">
      <c r="A571" s="71">
        <v>527</v>
      </c>
      <c r="B571" s="71" t="s">
        <v>1351</v>
      </c>
      <c r="C571" s="82" t="s">
        <v>1847</v>
      </c>
      <c r="D571" s="83" t="s">
        <v>14</v>
      </c>
      <c r="E571" s="84">
        <v>1</v>
      </c>
      <c r="F571" s="11"/>
      <c r="G571" s="129">
        <f t="shared" si="17"/>
        <v>0</v>
      </c>
    </row>
    <row r="572" spans="1:7" ht="22.5" x14ac:dyDescent="0.2">
      <c r="A572" s="71">
        <v>528</v>
      </c>
      <c r="B572" s="71" t="s">
        <v>1848</v>
      </c>
      <c r="C572" s="82" t="s">
        <v>1849</v>
      </c>
      <c r="D572" s="83" t="s">
        <v>14</v>
      </c>
      <c r="E572" s="84">
        <v>1</v>
      </c>
      <c r="F572" s="11"/>
      <c r="G572" s="129">
        <f t="shared" si="17"/>
        <v>0</v>
      </c>
    </row>
    <row r="573" spans="1:7" ht="22.5" x14ac:dyDescent="0.2">
      <c r="A573" s="71">
        <v>529</v>
      </c>
      <c r="B573" s="71" t="s">
        <v>1850</v>
      </c>
      <c r="C573" s="82" t="s">
        <v>1851</v>
      </c>
      <c r="D573" s="83" t="s">
        <v>14</v>
      </c>
      <c r="E573" s="84">
        <v>1</v>
      </c>
      <c r="F573" s="11"/>
      <c r="G573" s="129">
        <f t="shared" si="17"/>
        <v>0</v>
      </c>
    </row>
    <row r="574" spans="1:7" ht="33.75" x14ac:dyDescent="0.2">
      <c r="A574" s="71">
        <v>530</v>
      </c>
      <c r="B574" s="71" t="s">
        <v>1852</v>
      </c>
      <c r="C574" s="82" t="s">
        <v>1853</v>
      </c>
      <c r="D574" s="83" t="s">
        <v>75</v>
      </c>
      <c r="E574" s="84">
        <v>10</v>
      </c>
      <c r="F574" s="11"/>
      <c r="G574" s="129">
        <f t="shared" si="17"/>
        <v>0</v>
      </c>
    </row>
    <row r="575" spans="1:7" ht="33.75" x14ac:dyDescent="0.2">
      <c r="A575" s="71">
        <v>531</v>
      </c>
      <c r="B575" s="71" t="s">
        <v>1854</v>
      </c>
      <c r="C575" s="82" t="s">
        <v>1855</v>
      </c>
      <c r="D575" s="83" t="s">
        <v>15</v>
      </c>
      <c r="E575" s="84">
        <v>1.04</v>
      </c>
      <c r="F575" s="11"/>
      <c r="G575" s="129">
        <f t="shared" si="17"/>
        <v>0</v>
      </c>
    </row>
    <row r="576" spans="1:7" ht="33.75" x14ac:dyDescent="0.2">
      <c r="A576" s="71">
        <v>532</v>
      </c>
      <c r="B576" s="71" t="s">
        <v>681</v>
      </c>
      <c r="C576" s="82" t="s">
        <v>682</v>
      </c>
      <c r="D576" s="83" t="s">
        <v>75</v>
      </c>
      <c r="E576" s="84">
        <v>50</v>
      </c>
      <c r="F576" s="11"/>
      <c r="G576" s="129">
        <f>ROUND(E576*F576,2)</f>
        <v>0</v>
      </c>
    </row>
    <row r="577" spans="1:7" x14ac:dyDescent="0.2">
      <c r="A577" s="72"/>
      <c r="B577" s="72"/>
      <c r="C577" s="72" t="s">
        <v>1856</v>
      </c>
      <c r="D577" s="72"/>
      <c r="E577" s="72"/>
      <c r="F577" s="72"/>
      <c r="G577" s="95">
        <f>SUM(G554:G576)</f>
        <v>0</v>
      </c>
    </row>
    <row r="578" spans="1:7" x14ac:dyDescent="0.2">
      <c r="A578" s="68"/>
      <c r="B578" s="68"/>
      <c r="C578" s="69" t="s">
        <v>2311</v>
      </c>
      <c r="D578" s="70"/>
      <c r="E578" s="68"/>
      <c r="F578" s="68"/>
      <c r="G578" s="68"/>
    </row>
    <row r="579" spans="1:7" ht="33.75" x14ac:dyDescent="0.2">
      <c r="A579" s="71">
        <v>533</v>
      </c>
      <c r="B579" s="71" t="s">
        <v>638</v>
      </c>
      <c r="C579" s="82" t="s">
        <v>639</v>
      </c>
      <c r="D579" s="83" t="s">
        <v>469</v>
      </c>
      <c r="E579" s="84">
        <v>7.0000000000000007E-2</v>
      </c>
      <c r="F579" s="11"/>
      <c r="G579" s="129">
        <f t="shared" ref="G579:G591" si="18">ROUND(E579*F579,2)</f>
        <v>0</v>
      </c>
    </row>
    <row r="580" spans="1:7" ht="33.75" x14ac:dyDescent="0.2">
      <c r="A580" s="71">
        <v>534</v>
      </c>
      <c r="B580" s="71" t="s">
        <v>640</v>
      </c>
      <c r="C580" s="82" t="s">
        <v>641</v>
      </c>
      <c r="D580" s="83" t="s">
        <v>66</v>
      </c>
      <c r="E580" s="84">
        <v>56</v>
      </c>
      <c r="F580" s="11"/>
      <c r="G580" s="129">
        <f t="shared" si="18"/>
        <v>0</v>
      </c>
    </row>
    <row r="581" spans="1:7" ht="22.5" x14ac:dyDescent="0.2">
      <c r="A581" s="71">
        <v>535</v>
      </c>
      <c r="B581" s="71" t="s">
        <v>352</v>
      </c>
      <c r="C581" s="82" t="s">
        <v>644</v>
      </c>
      <c r="D581" s="83" t="s">
        <v>15</v>
      </c>
      <c r="E581" s="84">
        <v>56</v>
      </c>
      <c r="F581" s="11"/>
      <c r="G581" s="129">
        <f t="shared" si="18"/>
        <v>0</v>
      </c>
    </row>
    <row r="582" spans="1:7" ht="22.5" x14ac:dyDescent="0.2">
      <c r="A582" s="71">
        <v>536</v>
      </c>
      <c r="B582" s="71" t="s">
        <v>645</v>
      </c>
      <c r="C582" s="82" t="s">
        <v>646</v>
      </c>
      <c r="D582" s="83" t="s">
        <v>66</v>
      </c>
      <c r="E582" s="84">
        <v>25.8</v>
      </c>
      <c r="F582" s="11"/>
      <c r="G582" s="129">
        <f t="shared" si="18"/>
        <v>0</v>
      </c>
    </row>
    <row r="583" spans="1:7" ht="33.75" x14ac:dyDescent="0.2">
      <c r="A583" s="71">
        <v>537</v>
      </c>
      <c r="B583" s="71" t="s">
        <v>647</v>
      </c>
      <c r="C583" s="82" t="s">
        <v>648</v>
      </c>
      <c r="D583" s="83" t="s">
        <v>66</v>
      </c>
      <c r="E583" s="84">
        <v>24.6</v>
      </c>
      <c r="F583" s="11"/>
      <c r="G583" s="129">
        <f t="shared" si="18"/>
        <v>0</v>
      </c>
    </row>
    <row r="584" spans="1:7" ht="33.75" x14ac:dyDescent="0.2">
      <c r="A584" s="71">
        <v>538</v>
      </c>
      <c r="B584" s="71" t="s">
        <v>1831</v>
      </c>
      <c r="C584" s="82" t="s">
        <v>1832</v>
      </c>
      <c r="D584" s="83" t="s">
        <v>66</v>
      </c>
      <c r="E584" s="84">
        <v>31.4</v>
      </c>
      <c r="F584" s="11"/>
      <c r="G584" s="129">
        <f t="shared" si="18"/>
        <v>0</v>
      </c>
    </row>
    <row r="585" spans="1:7" ht="33.75" x14ac:dyDescent="0.2">
      <c r="A585" s="71">
        <v>539</v>
      </c>
      <c r="B585" s="71" t="s">
        <v>199</v>
      </c>
      <c r="C585" s="82" t="s">
        <v>414</v>
      </c>
      <c r="D585" s="83" t="s">
        <v>382</v>
      </c>
      <c r="E585" s="84">
        <v>47.1</v>
      </c>
      <c r="F585" s="11"/>
      <c r="G585" s="129">
        <f t="shared" si="18"/>
        <v>0</v>
      </c>
    </row>
    <row r="586" spans="1:7" ht="33.75" x14ac:dyDescent="0.2">
      <c r="A586" s="71">
        <v>540</v>
      </c>
      <c r="B586" s="71" t="s">
        <v>1857</v>
      </c>
      <c r="C586" s="82" t="s">
        <v>1858</v>
      </c>
      <c r="D586" s="83" t="s">
        <v>75</v>
      </c>
      <c r="E586" s="84">
        <v>70</v>
      </c>
      <c r="F586" s="11"/>
      <c r="G586" s="129">
        <f t="shared" si="18"/>
        <v>0</v>
      </c>
    </row>
    <row r="587" spans="1:7" ht="33.75" x14ac:dyDescent="0.2">
      <c r="A587" s="71">
        <v>541</v>
      </c>
      <c r="B587" s="71" t="s">
        <v>1859</v>
      </c>
      <c r="C587" s="82" t="s">
        <v>1860</v>
      </c>
      <c r="D587" s="83" t="s">
        <v>14</v>
      </c>
      <c r="E587" s="84">
        <v>4</v>
      </c>
      <c r="F587" s="11"/>
      <c r="G587" s="129">
        <f t="shared" si="18"/>
        <v>0</v>
      </c>
    </row>
    <row r="588" spans="1:7" ht="33.75" x14ac:dyDescent="0.2">
      <c r="A588" s="71">
        <v>542</v>
      </c>
      <c r="B588" s="71" t="s">
        <v>1861</v>
      </c>
      <c r="C588" s="82" t="s">
        <v>1862</v>
      </c>
      <c r="D588" s="83" t="s">
        <v>14</v>
      </c>
      <c r="E588" s="84">
        <v>4</v>
      </c>
      <c r="F588" s="11"/>
      <c r="G588" s="129">
        <f t="shared" si="18"/>
        <v>0</v>
      </c>
    </row>
    <row r="589" spans="1:7" ht="33.75" x14ac:dyDescent="0.2">
      <c r="A589" s="71">
        <v>543</v>
      </c>
      <c r="B589" s="71" t="s">
        <v>1863</v>
      </c>
      <c r="C589" s="82" t="s">
        <v>1864</v>
      </c>
      <c r="D589" s="83" t="s">
        <v>75</v>
      </c>
      <c r="E589" s="84">
        <v>10</v>
      </c>
      <c r="F589" s="11"/>
      <c r="G589" s="129">
        <f t="shared" si="18"/>
        <v>0</v>
      </c>
    </row>
    <row r="590" spans="1:7" ht="33.75" x14ac:dyDescent="0.2">
      <c r="A590" s="71">
        <v>544</v>
      </c>
      <c r="B590" s="71" t="s">
        <v>1865</v>
      </c>
      <c r="C590" s="82" t="s">
        <v>1866</v>
      </c>
      <c r="D590" s="83" t="s">
        <v>14</v>
      </c>
      <c r="E590" s="84">
        <v>2</v>
      </c>
      <c r="F590" s="11"/>
      <c r="G590" s="129">
        <f t="shared" si="18"/>
        <v>0</v>
      </c>
    </row>
    <row r="591" spans="1:7" ht="33.75" x14ac:dyDescent="0.2">
      <c r="A591" s="71">
        <v>545</v>
      </c>
      <c r="B591" s="71" t="s">
        <v>681</v>
      </c>
      <c r="C591" s="82" t="s">
        <v>682</v>
      </c>
      <c r="D591" s="83" t="s">
        <v>75</v>
      </c>
      <c r="E591" s="84">
        <v>70</v>
      </c>
      <c r="F591" s="11"/>
      <c r="G591" s="129">
        <f>ROUND(E591*F591,2)</f>
        <v>0</v>
      </c>
    </row>
    <row r="592" spans="1:7" x14ac:dyDescent="0.2">
      <c r="A592" s="72"/>
      <c r="B592" s="72"/>
      <c r="C592" s="72" t="s">
        <v>1867</v>
      </c>
      <c r="D592" s="72"/>
      <c r="E592" s="72"/>
      <c r="F592" s="72"/>
      <c r="G592" s="95">
        <f>SUM(G579:G591)</f>
        <v>0</v>
      </c>
    </row>
    <row r="593" spans="1:7" x14ac:dyDescent="0.2">
      <c r="A593" s="68"/>
      <c r="B593" s="68"/>
      <c r="C593" s="69" t="s">
        <v>2312</v>
      </c>
      <c r="D593" s="70"/>
      <c r="E593" s="68"/>
      <c r="F593" s="68"/>
      <c r="G593" s="68"/>
    </row>
    <row r="594" spans="1:7" ht="33.75" x14ac:dyDescent="0.2">
      <c r="A594" s="71">
        <v>546</v>
      </c>
      <c r="B594" s="71" t="s">
        <v>199</v>
      </c>
      <c r="C594" s="82" t="s">
        <v>909</v>
      </c>
      <c r="D594" s="83" t="s">
        <v>14</v>
      </c>
      <c r="E594" s="84">
        <v>84</v>
      </c>
      <c r="F594" s="11"/>
      <c r="G594" s="129">
        <f t="shared" ref="G594:G618" si="19">ROUND(E594*F594,2)</f>
        <v>0</v>
      </c>
    </row>
    <row r="595" spans="1:7" ht="33.75" x14ac:dyDescent="0.2">
      <c r="A595" s="71">
        <v>547</v>
      </c>
      <c r="B595" s="71" t="s">
        <v>199</v>
      </c>
      <c r="C595" s="82" t="s">
        <v>1534</v>
      </c>
      <c r="D595" s="83" t="s">
        <v>14</v>
      </c>
      <c r="E595" s="84">
        <v>12</v>
      </c>
      <c r="F595" s="11"/>
      <c r="G595" s="129">
        <f t="shared" si="19"/>
        <v>0</v>
      </c>
    </row>
    <row r="596" spans="1:7" ht="33.75" x14ac:dyDescent="0.2">
      <c r="A596" s="71">
        <v>548</v>
      </c>
      <c r="B596" s="71" t="s">
        <v>1535</v>
      </c>
      <c r="C596" s="82" t="s">
        <v>1536</v>
      </c>
      <c r="D596" s="83" t="s">
        <v>382</v>
      </c>
      <c r="E596" s="84">
        <v>0.89</v>
      </c>
      <c r="F596" s="11"/>
      <c r="G596" s="129">
        <f t="shared" si="19"/>
        <v>0</v>
      </c>
    </row>
    <row r="597" spans="1:7" ht="33.75" x14ac:dyDescent="0.2">
      <c r="A597" s="71">
        <v>549</v>
      </c>
      <c r="B597" s="71" t="s">
        <v>1537</v>
      </c>
      <c r="C597" s="82" t="s">
        <v>1538</v>
      </c>
      <c r="D597" s="83" t="s">
        <v>75</v>
      </c>
      <c r="E597" s="84">
        <v>626</v>
      </c>
      <c r="F597" s="11"/>
      <c r="G597" s="129">
        <f t="shared" si="19"/>
        <v>0</v>
      </c>
    </row>
    <row r="598" spans="1:7" ht="22.5" x14ac:dyDescent="0.2">
      <c r="A598" s="71">
        <v>550</v>
      </c>
      <c r="B598" s="71" t="s">
        <v>1539</v>
      </c>
      <c r="C598" s="82" t="s">
        <v>1540</v>
      </c>
      <c r="D598" s="83" t="s">
        <v>75</v>
      </c>
      <c r="E598" s="84">
        <v>2310</v>
      </c>
      <c r="F598" s="11"/>
      <c r="G598" s="129">
        <f t="shared" si="19"/>
        <v>0</v>
      </c>
    </row>
    <row r="599" spans="1:7" ht="33.75" x14ac:dyDescent="0.2">
      <c r="A599" s="71">
        <v>551</v>
      </c>
      <c r="B599" s="71" t="s">
        <v>1868</v>
      </c>
      <c r="C599" s="82" t="s">
        <v>1869</v>
      </c>
      <c r="D599" s="83" t="s">
        <v>75</v>
      </c>
      <c r="E599" s="84">
        <v>10</v>
      </c>
      <c r="F599" s="11"/>
      <c r="G599" s="129">
        <f t="shared" si="19"/>
        <v>0</v>
      </c>
    </row>
    <row r="600" spans="1:7" ht="33.75" x14ac:dyDescent="0.2">
      <c r="A600" s="71">
        <v>552</v>
      </c>
      <c r="B600" s="71" t="s">
        <v>1870</v>
      </c>
      <c r="C600" s="82" t="s">
        <v>1871</v>
      </c>
      <c r="D600" s="83" t="s">
        <v>75</v>
      </c>
      <c r="E600" s="84">
        <v>50</v>
      </c>
      <c r="F600" s="11"/>
      <c r="G600" s="129">
        <f t="shared" si="19"/>
        <v>0</v>
      </c>
    </row>
    <row r="601" spans="1:7" ht="33.75" x14ac:dyDescent="0.2">
      <c r="A601" s="71">
        <v>553</v>
      </c>
      <c r="B601" s="71" t="s">
        <v>1872</v>
      </c>
      <c r="C601" s="82" t="s">
        <v>1873</v>
      </c>
      <c r="D601" s="83" t="s">
        <v>75</v>
      </c>
      <c r="E601" s="84">
        <v>140</v>
      </c>
      <c r="F601" s="11"/>
      <c r="G601" s="129">
        <f t="shared" si="19"/>
        <v>0</v>
      </c>
    </row>
    <row r="602" spans="1:7" ht="33.75" x14ac:dyDescent="0.2">
      <c r="A602" s="71">
        <v>554</v>
      </c>
      <c r="B602" s="71" t="s">
        <v>1541</v>
      </c>
      <c r="C602" s="82" t="s">
        <v>1542</v>
      </c>
      <c r="D602" s="83" t="s">
        <v>75</v>
      </c>
      <c r="E602" s="84">
        <v>626</v>
      </c>
      <c r="F602" s="11"/>
      <c r="G602" s="129">
        <f t="shared" si="19"/>
        <v>0</v>
      </c>
    </row>
    <row r="603" spans="1:7" ht="22.5" x14ac:dyDescent="0.2">
      <c r="A603" s="71">
        <v>555</v>
      </c>
      <c r="B603" s="71" t="s">
        <v>1543</v>
      </c>
      <c r="C603" s="82" t="s">
        <v>913</v>
      </c>
      <c r="D603" s="83" t="s">
        <v>75</v>
      </c>
      <c r="E603" s="84">
        <v>2310</v>
      </c>
      <c r="F603" s="11"/>
      <c r="G603" s="129">
        <f t="shared" si="19"/>
        <v>0</v>
      </c>
    </row>
    <row r="604" spans="1:7" ht="22.5" x14ac:dyDescent="0.2">
      <c r="A604" s="71">
        <v>556</v>
      </c>
      <c r="B604" s="71" t="s">
        <v>1672</v>
      </c>
      <c r="C604" s="82" t="s">
        <v>1673</v>
      </c>
      <c r="D604" s="83" t="s">
        <v>1247</v>
      </c>
      <c r="E604" s="84">
        <v>2</v>
      </c>
      <c r="F604" s="11"/>
      <c r="G604" s="129">
        <f t="shared" si="19"/>
        <v>0</v>
      </c>
    </row>
    <row r="605" spans="1:7" ht="33.75" x14ac:dyDescent="0.2">
      <c r="A605" s="71">
        <v>557</v>
      </c>
      <c r="B605" s="71" t="s">
        <v>1674</v>
      </c>
      <c r="C605" s="82" t="s">
        <v>1675</v>
      </c>
      <c r="D605" s="83" t="s">
        <v>14</v>
      </c>
      <c r="E605" s="84">
        <v>5</v>
      </c>
      <c r="F605" s="11"/>
      <c r="G605" s="129">
        <f t="shared" si="19"/>
        <v>0</v>
      </c>
    </row>
    <row r="606" spans="1:7" ht="33.75" x14ac:dyDescent="0.2">
      <c r="A606" s="71">
        <v>558</v>
      </c>
      <c r="B606" s="71" t="s">
        <v>1544</v>
      </c>
      <c r="C606" s="82" t="s">
        <v>1545</v>
      </c>
      <c r="D606" s="83" t="s">
        <v>14</v>
      </c>
      <c r="E606" s="84">
        <v>13</v>
      </c>
      <c r="F606" s="11"/>
      <c r="G606" s="129">
        <f t="shared" si="19"/>
        <v>0</v>
      </c>
    </row>
    <row r="607" spans="1:7" ht="33.75" x14ac:dyDescent="0.2">
      <c r="A607" s="71">
        <v>559</v>
      </c>
      <c r="B607" s="71" t="s">
        <v>1874</v>
      </c>
      <c r="C607" s="82" t="s">
        <v>1875</v>
      </c>
      <c r="D607" s="83" t="s">
        <v>204</v>
      </c>
      <c r="E607" s="84">
        <v>1</v>
      </c>
      <c r="F607" s="11"/>
      <c r="G607" s="129">
        <f t="shared" si="19"/>
        <v>0</v>
      </c>
    </row>
    <row r="608" spans="1:7" ht="33.75" x14ac:dyDescent="0.2">
      <c r="A608" s="71">
        <v>560</v>
      </c>
      <c r="B608" s="71" t="s">
        <v>1566</v>
      </c>
      <c r="C608" s="82" t="s">
        <v>1567</v>
      </c>
      <c r="D608" s="83" t="s">
        <v>204</v>
      </c>
      <c r="E608" s="84">
        <v>1</v>
      </c>
      <c r="F608" s="11"/>
      <c r="G608" s="129">
        <f t="shared" si="19"/>
        <v>0</v>
      </c>
    </row>
    <row r="609" spans="1:7" ht="33.75" x14ac:dyDescent="0.2">
      <c r="A609" s="71">
        <v>561</v>
      </c>
      <c r="B609" s="71" t="s">
        <v>1876</v>
      </c>
      <c r="C609" s="82" t="s">
        <v>1877</v>
      </c>
      <c r="D609" s="83" t="s">
        <v>75</v>
      </c>
      <c r="E609" s="84">
        <v>70</v>
      </c>
      <c r="F609" s="11"/>
      <c r="G609" s="129">
        <f t="shared" si="19"/>
        <v>0</v>
      </c>
    </row>
    <row r="610" spans="1:7" ht="22.5" x14ac:dyDescent="0.2">
      <c r="A610" s="71">
        <v>562</v>
      </c>
      <c r="B610" s="71" t="s">
        <v>1878</v>
      </c>
      <c r="C610" s="82" t="s">
        <v>1879</v>
      </c>
      <c r="D610" s="83" t="s">
        <v>204</v>
      </c>
      <c r="E610" s="84">
        <v>1</v>
      </c>
      <c r="F610" s="11"/>
      <c r="G610" s="129">
        <f t="shared" si="19"/>
        <v>0</v>
      </c>
    </row>
    <row r="611" spans="1:7" ht="22.5" x14ac:dyDescent="0.2">
      <c r="A611" s="71">
        <v>563</v>
      </c>
      <c r="B611" s="71" t="s">
        <v>1880</v>
      </c>
      <c r="C611" s="82" t="s">
        <v>1881</v>
      </c>
      <c r="D611" s="83" t="s">
        <v>204</v>
      </c>
      <c r="E611" s="84">
        <v>1</v>
      </c>
      <c r="F611" s="11"/>
      <c r="G611" s="129">
        <f t="shared" si="19"/>
        <v>0</v>
      </c>
    </row>
    <row r="612" spans="1:7" ht="22.5" x14ac:dyDescent="0.2">
      <c r="A612" s="71">
        <v>564</v>
      </c>
      <c r="B612" s="71" t="s">
        <v>1882</v>
      </c>
      <c r="C612" s="82" t="s">
        <v>1883</v>
      </c>
      <c r="D612" s="83" t="s">
        <v>204</v>
      </c>
      <c r="E612" s="84">
        <v>1</v>
      </c>
      <c r="F612" s="11"/>
      <c r="G612" s="129">
        <f t="shared" si="19"/>
        <v>0</v>
      </c>
    </row>
    <row r="613" spans="1:7" ht="22.5" x14ac:dyDescent="0.2">
      <c r="A613" s="71">
        <v>565</v>
      </c>
      <c r="B613" s="71" t="s">
        <v>1884</v>
      </c>
      <c r="C613" s="82" t="s">
        <v>1885</v>
      </c>
      <c r="D613" s="83" t="s">
        <v>204</v>
      </c>
      <c r="E613" s="84">
        <v>1</v>
      </c>
      <c r="F613" s="11"/>
      <c r="G613" s="129">
        <f t="shared" si="19"/>
        <v>0</v>
      </c>
    </row>
    <row r="614" spans="1:7" ht="22.5" x14ac:dyDescent="0.2">
      <c r="A614" s="71">
        <v>566</v>
      </c>
      <c r="B614" s="71" t="s">
        <v>1558</v>
      </c>
      <c r="C614" s="82" t="s">
        <v>1559</v>
      </c>
      <c r="D614" s="83" t="s">
        <v>204</v>
      </c>
      <c r="E614" s="84">
        <v>1</v>
      </c>
      <c r="F614" s="11"/>
      <c r="G614" s="129">
        <f t="shared" si="19"/>
        <v>0</v>
      </c>
    </row>
    <row r="615" spans="1:7" ht="22.5" x14ac:dyDescent="0.2">
      <c r="A615" s="71">
        <v>567</v>
      </c>
      <c r="B615" s="71" t="s">
        <v>1560</v>
      </c>
      <c r="C615" s="82" t="s">
        <v>1561</v>
      </c>
      <c r="D615" s="83" t="s">
        <v>204</v>
      </c>
      <c r="E615" s="84">
        <v>1</v>
      </c>
      <c r="F615" s="11"/>
      <c r="G615" s="129">
        <f t="shared" si="19"/>
        <v>0</v>
      </c>
    </row>
    <row r="616" spans="1:7" ht="22.5" x14ac:dyDescent="0.2">
      <c r="A616" s="71">
        <v>568</v>
      </c>
      <c r="B616" s="71" t="s">
        <v>1562</v>
      </c>
      <c r="C616" s="82" t="s">
        <v>1563</v>
      </c>
      <c r="D616" s="83" t="s">
        <v>204</v>
      </c>
      <c r="E616" s="84">
        <v>1</v>
      </c>
      <c r="F616" s="11"/>
      <c r="G616" s="129">
        <f t="shared" si="19"/>
        <v>0</v>
      </c>
    </row>
    <row r="617" spans="1:7" ht="22.5" x14ac:dyDescent="0.2">
      <c r="A617" s="71">
        <v>569</v>
      </c>
      <c r="B617" s="71" t="s">
        <v>1568</v>
      </c>
      <c r="C617" s="82" t="s">
        <v>1569</v>
      </c>
      <c r="D617" s="83" t="s">
        <v>75</v>
      </c>
      <c r="E617" s="84">
        <v>44.5</v>
      </c>
      <c r="F617" s="11"/>
      <c r="G617" s="129">
        <f t="shared" si="19"/>
        <v>0</v>
      </c>
    </row>
    <row r="618" spans="1:7" ht="22.5" x14ac:dyDescent="0.2">
      <c r="A618" s="71">
        <v>570</v>
      </c>
      <c r="B618" s="71" t="s">
        <v>1570</v>
      </c>
      <c r="C618" s="82" t="s">
        <v>1571</v>
      </c>
      <c r="D618" s="83" t="s">
        <v>75</v>
      </c>
      <c r="E618" s="84">
        <v>44.5</v>
      </c>
      <c r="F618" s="11"/>
      <c r="G618" s="129">
        <f>ROUND(E618*F618,2)</f>
        <v>0</v>
      </c>
    </row>
    <row r="619" spans="1:7" x14ac:dyDescent="0.2">
      <c r="A619" s="72"/>
      <c r="B619" s="72"/>
      <c r="C619" s="72" t="s">
        <v>915</v>
      </c>
      <c r="D619" s="72"/>
      <c r="E619" s="72"/>
      <c r="F619" s="72"/>
      <c r="G619" s="95">
        <f>SUM(G594:G618)</f>
        <v>0</v>
      </c>
    </row>
    <row r="620" spans="1:7" x14ac:dyDescent="0.2">
      <c r="A620" s="72"/>
      <c r="B620" s="72"/>
      <c r="C620" s="114" t="s">
        <v>324</v>
      </c>
      <c r="D620" s="72"/>
      <c r="E620" s="72"/>
      <c r="F620" s="72"/>
      <c r="G620" s="95">
        <f>SUM(G398+G439+G460+G542+G552+G577+G592+G619)</f>
        <v>0</v>
      </c>
    </row>
    <row r="621" spans="1:7" x14ac:dyDescent="0.2">
      <c r="A621" s="68"/>
      <c r="B621" s="68"/>
      <c r="C621" s="69" t="s">
        <v>2313</v>
      </c>
      <c r="D621" s="70"/>
      <c r="E621" s="68"/>
      <c r="F621" s="68"/>
      <c r="G621" s="68"/>
    </row>
    <row r="622" spans="1:7" x14ac:dyDescent="0.2">
      <c r="A622" s="68"/>
      <c r="B622" s="68"/>
      <c r="C622" s="69" t="s">
        <v>2314</v>
      </c>
      <c r="D622" s="70"/>
      <c r="E622" s="68"/>
      <c r="F622" s="68"/>
      <c r="G622" s="68"/>
    </row>
    <row r="623" spans="1:7" ht="33.75" x14ac:dyDescent="0.2">
      <c r="A623" s="71">
        <v>571</v>
      </c>
      <c r="B623" s="71" t="s">
        <v>638</v>
      </c>
      <c r="C623" s="82" t="s">
        <v>639</v>
      </c>
      <c r="D623" s="83" t="s">
        <v>469</v>
      </c>
      <c r="E623" s="84">
        <v>0.25</v>
      </c>
      <c r="F623" s="11"/>
      <c r="G623" s="129">
        <f>ROUND(E623*F623,2)</f>
        <v>0</v>
      </c>
    </row>
    <row r="624" spans="1:7" ht="33.75" x14ac:dyDescent="0.2">
      <c r="A624" s="71">
        <v>572</v>
      </c>
      <c r="B624" s="71" t="s">
        <v>1886</v>
      </c>
      <c r="C624" s="82" t="s">
        <v>1887</v>
      </c>
      <c r="D624" s="83" t="s">
        <v>75</v>
      </c>
      <c r="E624" s="84">
        <v>900</v>
      </c>
      <c r="F624" s="11"/>
      <c r="G624" s="129">
        <f t="shared" ref="G624:G641" si="20">ROUND(E624*F624,2)</f>
        <v>0</v>
      </c>
    </row>
    <row r="625" spans="1:7" ht="22.5" x14ac:dyDescent="0.2">
      <c r="A625" s="71">
        <v>573</v>
      </c>
      <c r="B625" s="71" t="s">
        <v>1888</v>
      </c>
      <c r="C625" s="82" t="s">
        <v>1889</v>
      </c>
      <c r="D625" s="83" t="s">
        <v>66</v>
      </c>
      <c r="E625" s="84">
        <v>28.27</v>
      </c>
      <c r="F625" s="11"/>
      <c r="G625" s="129">
        <f t="shared" si="20"/>
        <v>0</v>
      </c>
    </row>
    <row r="626" spans="1:7" ht="33.75" x14ac:dyDescent="0.2">
      <c r="A626" s="71">
        <v>574</v>
      </c>
      <c r="B626" s="71" t="s">
        <v>640</v>
      </c>
      <c r="C626" s="82" t="s">
        <v>641</v>
      </c>
      <c r="D626" s="83" t="s">
        <v>66</v>
      </c>
      <c r="E626" s="84">
        <v>336.2</v>
      </c>
      <c r="F626" s="11"/>
      <c r="G626" s="129">
        <f t="shared" si="20"/>
        <v>0</v>
      </c>
    </row>
    <row r="627" spans="1:7" ht="22.5" x14ac:dyDescent="0.2">
      <c r="A627" s="71">
        <v>575</v>
      </c>
      <c r="B627" s="71" t="s">
        <v>352</v>
      </c>
      <c r="C627" s="82" t="s">
        <v>644</v>
      </c>
      <c r="D627" s="83" t="s">
        <v>15</v>
      </c>
      <c r="E627" s="84">
        <v>168.1</v>
      </c>
      <c r="F627" s="11"/>
      <c r="G627" s="129">
        <f t="shared" si="20"/>
        <v>0</v>
      </c>
    </row>
    <row r="628" spans="1:7" ht="22.5" x14ac:dyDescent="0.2">
      <c r="A628" s="71">
        <v>576</v>
      </c>
      <c r="B628" s="71" t="s">
        <v>645</v>
      </c>
      <c r="C628" s="82" t="s">
        <v>646</v>
      </c>
      <c r="D628" s="83" t="s">
        <v>66</v>
      </c>
      <c r="E628" s="84">
        <v>61.59</v>
      </c>
      <c r="F628" s="11"/>
      <c r="G628" s="129">
        <f t="shared" si="20"/>
        <v>0</v>
      </c>
    </row>
    <row r="629" spans="1:7" ht="33.75" x14ac:dyDescent="0.2">
      <c r="A629" s="71">
        <v>577</v>
      </c>
      <c r="B629" s="71" t="s">
        <v>647</v>
      </c>
      <c r="C629" s="82" t="s">
        <v>648</v>
      </c>
      <c r="D629" s="83" t="s">
        <v>66</v>
      </c>
      <c r="E629" s="84">
        <v>257.8</v>
      </c>
      <c r="F629" s="11"/>
      <c r="G629" s="129">
        <f t="shared" si="20"/>
        <v>0</v>
      </c>
    </row>
    <row r="630" spans="1:7" ht="33.75" x14ac:dyDescent="0.2">
      <c r="A630" s="71">
        <v>578</v>
      </c>
      <c r="B630" s="71" t="s">
        <v>1831</v>
      </c>
      <c r="C630" s="82" t="s">
        <v>1832</v>
      </c>
      <c r="D630" s="83" t="s">
        <v>66</v>
      </c>
      <c r="E630" s="84">
        <v>78.400000000000006</v>
      </c>
      <c r="F630" s="11"/>
      <c r="G630" s="129">
        <f t="shared" si="20"/>
        <v>0</v>
      </c>
    </row>
    <row r="631" spans="1:7" ht="33.75" x14ac:dyDescent="0.2">
      <c r="A631" s="71">
        <v>579</v>
      </c>
      <c r="B631" s="71" t="s">
        <v>199</v>
      </c>
      <c r="C631" s="82" t="s">
        <v>414</v>
      </c>
      <c r="D631" s="83" t="s">
        <v>382</v>
      </c>
      <c r="E631" s="84">
        <v>117.6</v>
      </c>
      <c r="F631" s="11"/>
      <c r="G631" s="129">
        <f t="shared" si="20"/>
        <v>0</v>
      </c>
    </row>
    <row r="632" spans="1:7" ht="22.5" x14ac:dyDescent="0.2">
      <c r="A632" s="71">
        <v>580</v>
      </c>
      <c r="B632" s="71" t="s">
        <v>1890</v>
      </c>
      <c r="C632" s="82" t="s">
        <v>1891</v>
      </c>
      <c r="D632" s="83" t="s">
        <v>75</v>
      </c>
      <c r="E632" s="84">
        <v>900</v>
      </c>
      <c r="F632" s="11"/>
      <c r="G632" s="129">
        <f t="shared" si="20"/>
        <v>0</v>
      </c>
    </row>
    <row r="633" spans="1:7" ht="22.5" x14ac:dyDescent="0.2">
      <c r="A633" s="71">
        <v>581</v>
      </c>
      <c r="B633" s="71" t="s">
        <v>1892</v>
      </c>
      <c r="C633" s="82" t="s">
        <v>1893</v>
      </c>
      <c r="D633" s="83" t="s">
        <v>75</v>
      </c>
      <c r="E633" s="84">
        <v>200</v>
      </c>
      <c r="F633" s="11"/>
      <c r="G633" s="129">
        <f t="shared" si="20"/>
        <v>0</v>
      </c>
    </row>
    <row r="634" spans="1:7" ht="22.5" x14ac:dyDescent="0.2">
      <c r="A634" s="71">
        <v>582</v>
      </c>
      <c r="B634" s="71" t="s">
        <v>1894</v>
      </c>
      <c r="C634" s="82" t="s">
        <v>1895</v>
      </c>
      <c r="D634" s="83" t="s">
        <v>75</v>
      </c>
      <c r="E634" s="84">
        <v>50</v>
      </c>
      <c r="F634" s="11"/>
      <c r="G634" s="129">
        <f t="shared" si="20"/>
        <v>0</v>
      </c>
    </row>
    <row r="635" spans="1:7" ht="33.75" x14ac:dyDescent="0.2">
      <c r="A635" s="71">
        <v>583</v>
      </c>
      <c r="B635" s="71" t="s">
        <v>1835</v>
      </c>
      <c r="C635" s="82" t="s">
        <v>1836</v>
      </c>
      <c r="D635" s="83" t="s">
        <v>14</v>
      </c>
      <c r="E635" s="84">
        <v>18</v>
      </c>
      <c r="F635" s="11"/>
      <c r="G635" s="129">
        <f t="shared" si="20"/>
        <v>0</v>
      </c>
    </row>
    <row r="636" spans="1:7" ht="33.75" x14ac:dyDescent="0.2">
      <c r="A636" s="71">
        <v>584</v>
      </c>
      <c r="B636" s="71" t="s">
        <v>1835</v>
      </c>
      <c r="C636" s="82" t="s">
        <v>1837</v>
      </c>
      <c r="D636" s="83" t="s">
        <v>14</v>
      </c>
      <c r="E636" s="84">
        <v>18</v>
      </c>
      <c r="F636" s="11"/>
      <c r="G636" s="129">
        <f t="shared" si="20"/>
        <v>0</v>
      </c>
    </row>
    <row r="637" spans="1:7" ht="33.75" x14ac:dyDescent="0.2">
      <c r="A637" s="71">
        <v>585</v>
      </c>
      <c r="B637" s="71" t="s">
        <v>1896</v>
      </c>
      <c r="C637" s="82" t="s">
        <v>1897</v>
      </c>
      <c r="D637" s="83" t="s">
        <v>14</v>
      </c>
      <c r="E637" s="84">
        <v>2</v>
      </c>
      <c r="F637" s="11"/>
      <c r="G637" s="129">
        <f t="shared" si="20"/>
        <v>0</v>
      </c>
    </row>
    <row r="638" spans="1:7" ht="33.75" x14ac:dyDescent="0.2">
      <c r="A638" s="71">
        <v>586</v>
      </c>
      <c r="B638" s="71" t="s">
        <v>1898</v>
      </c>
      <c r="C638" s="82" t="s">
        <v>1899</v>
      </c>
      <c r="D638" s="83" t="s">
        <v>14</v>
      </c>
      <c r="E638" s="84">
        <v>2</v>
      </c>
      <c r="F638" s="11"/>
      <c r="G638" s="129">
        <f t="shared" si="20"/>
        <v>0</v>
      </c>
    </row>
    <row r="639" spans="1:7" ht="22.5" x14ac:dyDescent="0.2">
      <c r="A639" s="71">
        <v>587</v>
      </c>
      <c r="B639" s="71" t="s">
        <v>1900</v>
      </c>
      <c r="C639" s="82" t="s">
        <v>1901</v>
      </c>
      <c r="D639" s="83" t="s">
        <v>14</v>
      </c>
      <c r="E639" s="84">
        <v>1</v>
      </c>
      <c r="F639" s="11"/>
      <c r="G639" s="129">
        <f t="shared" si="20"/>
        <v>0</v>
      </c>
    </row>
    <row r="640" spans="1:7" ht="22.5" x14ac:dyDescent="0.2">
      <c r="A640" s="71">
        <v>588</v>
      </c>
      <c r="B640" s="71" t="s">
        <v>1902</v>
      </c>
      <c r="C640" s="82" t="s">
        <v>1903</v>
      </c>
      <c r="D640" s="83" t="s">
        <v>14</v>
      </c>
      <c r="E640" s="84">
        <v>1</v>
      </c>
      <c r="F640" s="11"/>
      <c r="G640" s="129">
        <f t="shared" si="20"/>
        <v>0</v>
      </c>
    </row>
    <row r="641" spans="1:7" ht="33.75" x14ac:dyDescent="0.2">
      <c r="A641" s="71">
        <v>589</v>
      </c>
      <c r="B641" s="71" t="s">
        <v>1904</v>
      </c>
      <c r="C641" s="82" t="s">
        <v>1905</v>
      </c>
      <c r="D641" s="83" t="s">
        <v>75</v>
      </c>
      <c r="E641" s="84">
        <v>4</v>
      </c>
      <c r="F641" s="11"/>
      <c r="G641" s="129">
        <f>ROUND(E641*F641,2)</f>
        <v>0</v>
      </c>
    </row>
    <row r="642" spans="1:7" x14ac:dyDescent="0.2">
      <c r="A642" s="72"/>
      <c r="B642" s="72"/>
      <c r="C642" s="72" t="s">
        <v>1122</v>
      </c>
      <c r="D642" s="72"/>
      <c r="E642" s="72"/>
      <c r="F642" s="72"/>
      <c r="G642" s="95">
        <f>SUM(G623:G641)</f>
        <v>0</v>
      </c>
    </row>
    <row r="643" spans="1:7" x14ac:dyDescent="0.2">
      <c r="A643" s="68"/>
      <c r="B643" s="68"/>
      <c r="C643" s="69" t="s">
        <v>2315</v>
      </c>
      <c r="D643" s="70"/>
      <c r="E643" s="68"/>
      <c r="F643" s="68"/>
      <c r="G643" s="68"/>
    </row>
    <row r="644" spans="1:7" ht="33.75" x14ac:dyDescent="0.2">
      <c r="A644" s="71">
        <v>590</v>
      </c>
      <c r="B644" s="71" t="s">
        <v>638</v>
      </c>
      <c r="C644" s="82" t="s">
        <v>639</v>
      </c>
      <c r="D644" s="83" t="s">
        <v>469</v>
      </c>
      <c r="E644" s="84">
        <v>1.73</v>
      </c>
      <c r="F644" s="11"/>
      <c r="G644" s="129">
        <f>ROUND(E644*F644,2)</f>
        <v>0</v>
      </c>
    </row>
    <row r="645" spans="1:7" ht="33.75" x14ac:dyDescent="0.2">
      <c r="A645" s="71">
        <v>591</v>
      </c>
      <c r="B645" s="71" t="s">
        <v>1886</v>
      </c>
      <c r="C645" s="82" t="s">
        <v>1887</v>
      </c>
      <c r="D645" s="83" t="s">
        <v>75</v>
      </c>
      <c r="E645" s="84">
        <v>2200</v>
      </c>
      <c r="F645" s="11"/>
      <c r="G645" s="129">
        <f t="shared" ref="G645:G670" si="21">ROUND(E645*F645,2)</f>
        <v>0</v>
      </c>
    </row>
    <row r="646" spans="1:7" ht="22.5" x14ac:dyDescent="0.2">
      <c r="A646" s="71">
        <v>592</v>
      </c>
      <c r="B646" s="71" t="s">
        <v>1888</v>
      </c>
      <c r="C646" s="82" t="s">
        <v>1889</v>
      </c>
      <c r="D646" s="83" t="s">
        <v>66</v>
      </c>
      <c r="E646" s="84">
        <v>69.12</v>
      </c>
      <c r="F646" s="11"/>
      <c r="G646" s="129">
        <f t="shared" si="21"/>
        <v>0</v>
      </c>
    </row>
    <row r="647" spans="1:7" ht="33.75" x14ac:dyDescent="0.2">
      <c r="A647" s="71">
        <v>593</v>
      </c>
      <c r="B647" s="71" t="s">
        <v>640</v>
      </c>
      <c r="C647" s="82" t="s">
        <v>641</v>
      </c>
      <c r="D647" s="83" t="s">
        <v>66</v>
      </c>
      <c r="E647" s="84">
        <v>2310.9</v>
      </c>
      <c r="F647" s="11"/>
      <c r="G647" s="129">
        <f t="shared" si="21"/>
        <v>0</v>
      </c>
    </row>
    <row r="648" spans="1:7" ht="22.5" x14ac:dyDescent="0.2">
      <c r="A648" s="71">
        <v>594</v>
      </c>
      <c r="B648" s="71" t="s">
        <v>352</v>
      </c>
      <c r="C648" s="82" t="s">
        <v>644</v>
      </c>
      <c r="D648" s="83" t="s">
        <v>15</v>
      </c>
      <c r="E648" s="84">
        <v>1155.45</v>
      </c>
      <c r="F648" s="11"/>
      <c r="G648" s="129">
        <f t="shared" si="21"/>
        <v>0</v>
      </c>
    </row>
    <row r="649" spans="1:7" ht="22.5" x14ac:dyDescent="0.2">
      <c r="A649" s="71">
        <v>595</v>
      </c>
      <c r="B649" s="71" t="s">
        <v>645</v>
      </c>
      <c r="C649" s="82" t="s">
        <v>646</v>
      </c>
      <c r="D649" s="83" t="s">
        <v>66</v>
      </c>
      <c r="E649" s="84">
        <v>418.9</v>
      </c>
      <c r="F649" s="11"/>
      <c r="G649" s="129">
        <f t="shared" si="21"/>
        <v>0</v>
      </c>
    </row>
    <row r="650" spans="1:7" ht="33.75" x14ac:dyDescent="0.2">
      <c r="A650" s="71">
        <v>596</v>
      </c>
      <c r="B650" s="71" t="s">
        <v>647</v>
      </c>
      <c r="C650" s="82" t="s">
        <v>648</v>
      </c>
      <c r="D650" s="83" t="s">
        <v>66</v>
      </c>
      <c r="E650" s="84">
        <v>1776.46</v>
      </c>
      <c r="F650" s="11"/>
      <c r="G650" s="129">
        <f t="shared" si="21"/>
        <v>0</v>
      </c>
    </row>
    <row r="651" spans="1:7" ht="33.75" x14ac:dyDescent="0.2">
      <c r="A651" s="71">
        <v>597</v>
      </c>
      <c r="B651" s="71" t="s">
        <v>1831</v>
      </c>
      <c r="C651" s="82" t="s">
        <v>1832</v>
      </c>
      <c r="D651" s="83" t="s">
        <v>66</v>
      </c>
      <c r="E651" s="84">
        <v>534.44000000000005</v>
      </c>
      <c r="F651" s="11"/>
      <c r="G651" s="129">
        <f t="shared" si="21"/>
        <v>0</v>
      </c>
    </row>
    <row r="652" spans="1:7" ht="33.75" x14ac:dyDescent="0.2">
      <c r="A652" s="71">
        <v>598</v>
      </c>
      <c r="B652" s="71" t="s">
        <v>199</v>
      </c>
      <c r="C652" s="82" t="s">
        <v>414</v>
      </c>
      <c r="D652" s="83" t="s">
        <v>382</v>
      </c>
      <c r="E652" s="84">
        <v>801.66</v>
      </c>
      <c r="F652" s="11"/>
      <c r="G652" s="129">
        <f t="shared" si="21"/>
        <v>0</v>
      </c>
    </row>
    <row r="653" spans="1:7" ht="22.5" x14ac:dyDescent="0.2">
      <c r="A653" s="71">
        <v>599</v>
      </c>
      <c r="B653" s="71" t="s">
        <v>1890</v>
      </c>
      <c r="C653" s="82" t="s">
        <v>1891</v>
      </c>
      <c r="D653" s="83" t="s">
        <v>75</v>
      </c>
      <c r="E653" s="84">
        <v>2200</v>
      </c>
      <c r="F653" s="11"/>
      <c r="G653" s="129">
        <f t="shared" si="21"/>
        <v>0</v>
      </c>
    </row>
    <row r="654" spans="1:7" ht="22.5" x14ac:dyDescent="0.2">
      <c r="A654" s="71">
        <v>600</v>
      </c>
      <c r="B654" s="71" t="s">
        <v>1892</v>
      </c>
      <c r="C654" s="82" t="s">
        <v>1893</v>
      </c>
      <c r="D654" s="83" t="s">
        <v>75</v>
      </c>
      <c r="E654" s="84">
        <v>1500</v>
      </c>
      <c r="F654" s="11"/>
      <c r="G654" s="129">
        <f t="shared" si="21"/>
        <v>0</v>
      </c>
    </row>
    <row r="655" spans="1:7" ht="22.5" x14ac:dyDescent="0.2">
      <c r="A655" s="71">
        <v>601</v>
      </c>
      <c r="B655" s="71" t="s">
        <v>1906</v>
      </c>
      <c r="C655" s="82" t="s">
        <v>1907</v>
      </c>
      <c r="D655" s="83" t="s">
        <v>75</v>
      </c>
      <c r="E655" s="84">
        <v>50</v>
      </c>
      <c r="F655" s="11"/>
      <c r="G655" s="129">
        <f t="shared" si="21"/>
        <v>0</v>
      </c>
    </row>
    <row r="656" spans="1:7" ht="22.5" x14ac:dyDescent="0.2">
      <c r="A656" s="71">
        <v>602</v>
      </c>
      <c r="B656" s="71" t="s">
        <v>1894</v>
      </c>
      <c r="C656" s="82" t="s">
        <v>1908</v>
      </c>
      <c r="D656" s="83" t="s">
        <v>75</v>
      </c>
      <c r="E656" s="84">
        <v>180</v>
      </c>
      <c r="F656" s="11"/>
      <c r="G656" s="129">
        <f t="shared" si="21"/>
        <v>0</v>
      </c>
    </row>
    <row r="657" spans="1:7" ht="33.75" x14ac:dyDescent="0.2">
      <c r="A657" s="71">
        <v>603</v>
      </c>
      <c r="B657" s="71" t="s">
        <v>1835</v>
      </c>
      <c r="C657" s="82" t="s">
        <v>1836</v>
      </c>
      <c r="D657" s="83" t="s">
        <v>14</v>
      </c>
      <c r="E657" s="84">
        <v>44</v>
      </c>
      <c r="F657" s="11"/>
      <c r="G657" s="129">
        <f t="shared" si="21"/>
        <v>0</v>
      </c>
    </row>
    <row r="658" spans="1:7" ht="33.75" x14ac:dyDescent="0.2">
      <c r="A658" s="71">
        <v>604</v>
      </c>
      <c r="B658" s="71" t="s">
        <v>1896</v>
      </c>
      <c r="C658" s="82" t="s">
        <v>1909</v>
      </c>
      <c r="D658" s="83" t="s">
        <v>14</v>
      </c>
      <c r="E658" s="84">
        <v>2</v>
      </c>
      <c r="F658" s="11"/>
      <c r="G658" s="129">
        <f t="shared" si="21"/>
        <v>0</v>
      </c>
    </row>
    <row r="659" spans="1:7" ht="33.75" x14ac:dyDescent="0.2">
      <c r="A659" s="71">
        <v>605</v>
      </c>
      <c r="B659" s="71" t="s">
        <v>1896</v>
      </c>
      <c r="C659" s="82" t="s">
        <v>1910</v>
      </c>
      <c r="D659" s="83" t="s">
        <v>14</v>
      </c>
      <c r="E659" s="84">
        <v>1</v>
      </c>
      <c r="F659" s="11"/>
      <c r="G659" s="129">
        <f t="shared" si="21"/>
        <v>0</v>
      </c>
    </row>
    <row r="660" spans="1:7" ht="33.75" x14ac:dyDescent="0.2">
      <c r="A660" s="71">
        <v>606</v>
      </c>
      <c r="B660" s="71" t="s">
        <v>1835</v>
      </c>
      <c r="C660" s="82" t="s">
        <v>1837</v>
      </c>
      <c r="D660" s="83" t="s">
        <v>14</v>
      </c>
      <c r="E660" s="84">
        <v>44</v>
      </c>
      <c r="F660" s="11"/>
      <c r="G660" s="129">
        <f t="shared" si="21"/>
        <v>0</v>
      </c>
    </row>
    <row r="661" spans="1:7" ht="33.75" x14ac:dyDescent="0.2">
      <c r="A661" s="71">
        <v>607</v>
      </c>
      <c r="B661" s="71" t="s">
        <v>1911</v>
      </c>
      <c r="C661" s="82" t="s">
        <v>1912</v>
      </c>
      <c r="D661" s="83" t="s">
        <v>14</v>
      </c>
      <c r="E661" s="84">
        <v>2</v>
      </c>
      <c r="F661" s="11"/>
      <c r="G661" s="129">
        <f t="shared" si="21"/>
        <v>0</v>
      </c>
    </row>
    <row r="662" spans="1:7" ht="33.75" x14ac:dyDescent="0.2">
      <c r="A662" s="71">
        <v>608</v>
      </c>
      <c r="B662" s="71" t="s">
        <v>1896</v>
      </c>
      <c r="C662" s="82" t="s">
        <v>1913</v>
      </c>
      <c r="D662" s="83" t="s">
        <v>14</v>
      </c>
      <c r="E662" s="84">
        <v>2</v>
      </c>
      <c r="F662" s="11"/>
      <c r="G662" s="129">
        <f t="shared" si="21"/>
        <v>0</v>
      </c>
    </row>
    <row r="663" spans="1:7" ht="33.75" x14ac:dyDescent="0.2">
      <c r="A663" s="71">
        <v>609</v>
      </c>
      <c r="B663" s="71" t="s">
        <v>1896</v>
      </c>
      <c r="C663" s="82" t="s">
        <v>1897</v>
      </c>
      <c r="D663" s="83" t="s">
        <v>14</v>
      </c>
      <c r="E663" s="84">
        <v>1</v>
      </c>
      <c r="F663" s="11"/>
      <c r="G663" s="129">
        <f t="shared" si="21"/>
        <v>0</v>
      </c>
    </row>
    <row r="664" spans="1:7" ht="33.75" x14ac:dyDescent="0.2">
      <c r="A664" s="71">
        <v>610</v>
      </c>
      <c r="B664" s="71" t="s">
        <v>1914</v>
      </c>
      <c r="C664" s="82" t="s">
        <v>1915</v>
      </c>
      <c r="D664" s="83" t="s">
        <v>14</v>
      </c>
      <c r="E664" s="84">
        <v>2</v>
      </c>
      <c r="F664" s="11"/>
      <c r="G664" s="129">
        <f t="shared" si="21"/>
        <v>0</v>
      </c>
    </row>
    <row r="665" spans="1:7" ht="33.75" x14ac:dyDescent="0.2">
      <c r="A665" s="71">
        <v>611</v>
      </c>
      <c r="B665" s="71" t="s">
        <v>1916</v>
      </c>
      <c r="C665" s="82" t="s">
        <v>1917</v>
      </c>
      <c r="D665" s="83" t="s">
        <v>14</v>
      </c>
      <c r="E665" s="84">
        <v>2</v>
      </c>
      <c r="F665" s="11"/>
      <c r="G665" s="129">
        <f t="shared" si="21"/>
        <v>0</v>
      </c>
    </row>
    <row r="666" spans="1:7" ht="22.5" x14ac:dyDescent="0.2">
      <c r="A666" s="71">
        <v>612</v>
      </c>
      <c r="B666" s="71" t="s">
        <v>1900</v>
      </c>
      <c r="C666" s="82" t="s">
        <v>1901</v>
      </c>
      <c r="D666" s="83" t="s">
        <v>14</v>
      </c>
      <c r="E666" s="84">
        <v>3</v>
      </c>
      <c r="F666" s="11"/>
      <c r="G666" s="129">
        <f t="shared" si="21"/>
        <v>0</v>
      </c>
    </row>
    <row r="667" spans="1:7" ht="22.5" x14ac:dyDescent="0.2">
      <c r="A667" s="71">
        <v>613</v>
      </c>
      <c r="B667" s="71" t="s">
        <v>1748</v>
      </c>
      <c r="C667" s="82" t="s">
        <v>1918</v>
      </c>
      <c r="D667" s="83" t="s">
        <v>14</v>
      </c>
      <c r="E667" s="84">
        <v>1</v>
      </c>
      <c r="F667" s="11"/>
      <c r="G667" s="129">
        <f t="shared" si="21"/>
        <v>0</v>
      </c>
    </row>
    <row r="668" spans="1:7" ht="22.5" x14ac:dyDescent="0.2">
      <c r="A668" s="71">
        <v>614</v>
      </c>
      <c r="B668" s="71" t="s">
        <v>1391</v>
      </c>
      <c r="C668" s="82" t="s">
        <v>1919</v>
      </c>
      <c r="D668" s="83" t="s">
        <v>14</v>
      </c>
      <c r="E668" s="84">
        <v>1</v>
      </c>
      <c r="F668" s="11"/>
      <c r="G668" s="129">
        <f t="shared" si="21"/>
        <v>0</v>
      </c>
    </row>
    <row r="669" spans="1:7" ht="22.5" x14ac:dyDescent="0.2">
      <c r="A669" s="71">
        <v>615</v>
      </c>
      <c r="B669" s="71" t="s">
        <v>1920</v>
      </c>
      <c r="C669" s="82" t="s">
        <v>1921</v>
      </c>
      <c r="D669" s="83" t="s">
        <v>14</v>
      </c>
      <c r="E669" s="84">
        <v>1</v>
      </c>
      <c r="F669" s="11"/>
      <c r="G669" s="129">
        <f t="shared" si="21"/>
        <v>0</v>
      </c>
    </row>
    <row r="670" spans="1:7" ht="33.75" x14ac:dyDescent="0.2">
      <c r="A670" s="71">
        <v>616</v>
      </c>
      <c r="B670" s="71" t="s">
        <v>1904</v>
      </c>
      <c r="C670" s="82" t="s">
        <v>1922</v>
      </c>
      <c r="D670" s="83" t="s">
        <v>75</v>
      </c>
      <c r="E670" s="84">
        <v>4</v>
      </c>
      <c r="F670" s="11"/>
      <c r="G670" s="129">
        <f>ROUND(E670*F670,2)</f>
        <v>0</v>
      </c>
    </row>
    <row r="671" spans="1:7" x14ac:dyDescent="0.2">
      <c r="A671" s="72"/>
      <c r="B671" s="72"/>
      <c r="C671" s="72" t="s">
        <v>1153</v>
      </c>
      <c r="D671" s="72"/>
      <c r="E671" s="72"/>
      <c r="F671" s="72"/>
      <c r="G671" s="95">
        <f>SUM(G644:G670)</f>
        <v>0</v>
      </c>
    </row>
    <row r="672" spans="1:7" x14ac:dyDescent="0.2">
      <c r="A672" s="68"/>
      <c r="B672" s="68"/>
      <c r="C672" s="69" t="s">
        <v>2316</v>
      </c>
      <c r="D672" s="70"/>
      <c r="E672" s="68"/>
      <c r="F672" s="68"/>
      <c r="G672" s="68"/>
    </row>
    <row r="673" spans="1:7" ht="33.75" x14ac:dyDescent="0.2">
      <c r="A673" s="71">
        <v>617</v>
      </c>
      <c r="B673" s="71" t="s">
        <v>1923</v>
      </c>
      <c r="C673" s="82" t="s">
        <v>1924</v>
      </c>
      <c r="D673" s="83" t="s">
        <v>204</v>
      </c>
      <c r="E673" s="84">
        <v>2</v>
      </c>
      <c r="F673" s="11"/>
      <c r="G673" s="129">
        <f t="shared" ref="G673:G679" si="22">ROUND(E673*F673,2)</f>
        <v>0</v>
      </c>
    </row>
    <row r="674" spans="1:7" ht="33.75" x14ac:dyDescent="0.2">
      <c r="A674" s="71">
        <v>618</v>
      </c>
      <c r="B674" s="71" t="s">
        <v>1925</v>
      </c>
      <c r="C674" s="82" t="s">
        <v>1926</v>
      </c>
      <c r="D674" s="83" t="s">
        <v>75</v>
      </c>
      <c r="E674" s="84">
        <v>1980</v>
      </c>
      <c r="F674" s="11"/>
      <c r="G674" s="129">
        <f t="shared" si="22"/>
        <v>0</v>
      </c>
    </row>
    <row r="675" spans="1:7" ht="22.5" x14ac:dyDescent="0.2">
      <c r="A675" s="71">
        <v>619</v>
      </c>
      <c r="B675" s="71" t="s">
        <v>1539</v>
      </c>
      <c r="C675" s="82" t="s">
        <v>1540</v>
      </c>
      <c r="D675" s="83" t="s">
        <v>75</v>
      </c>
      <c r="E675" s="84">
        <v>3100</v>
      </c>
      <c r="F675" s="11"/>
      <c r="G675" s="129">
        <f t="shared" si="22"/>
        <v>0</v>
      </c>
    </row>
    <row r="676" spans="1:7" ht="22.5" x14ac:dyDescent="0.2">
      <c r="A676" s="71">
        <v>620</v>
      </c>
      <c r="B676" s="71" t="s">
        <v>1543</v>
      </c>
      <c r="C676" s="82" t="s">
        <v>913</v>
      </c>
      <c r="D676" s="83" t="s">
        <v>75</v>
      </c>
      <c r="E676" s="84">
        <v>5080</v>
      </c>
      <c r="F676" s="11"/>
      <c r="G676" s="129">
        <f t="shared" si="22"/>
        <v>0</v>
      </c>
    </row>
    <row r="677" spans="1:7" ht="33.75" x14ac:dyDescent="0.2">
      <c r="A677" s="71">
        <v>621</v>
      </c>
      <c r="B677" s="71" t="s">
        <v>1874</v>
      </c>
      <c r="C677" s="82" t="s">
        <v>1875</v>
      </c>
      <c r="D677" s="83" t="s">
        <v>204</v>
      </c>
      <c r="E677" s="84">
        <v>2</v>
      </c>
      <c r="F677" s="11"/>
      <c r="G677" s="129">
        <f t="shared" si="22"/>
        <v>0</v>
      </c>
    </row>
    <row r="678" spans="1:7" ht="33.75" x14ac:dyDescent="0.2">
      <c r="A678" s="71">
        <v>622</v>
      </c>
      <c r="B678" s="71" t="s">
        <v>681</v>
      </c>
      <c r="C678" s="82" t="s">
        <v>682</v>
      </c>
      <c r="D678" s="83" t="s">
        <v>75</v>
      </c>
      <c r="E678" s="84">
        <v>1980</v>
      </c>
      <c r="F678" s="11"/>
      <c r="G678" s="129">
        <f t="shared" si="22"/>
        <v>0</v>
      </c>
    </row>
    <row r="679" spans="1:7" ht="33.75" x14ac:dyDescent="0.2">
      <c r="A679" s="71">
        <v>623</v>
      </c>
      <c r="B679" s="71" t="s">
        <v>683</v>
      </c>
      <c r="C679" s="82" t="s">
        <v>684</v>
      </c>
      <c r="D679" s="83" t="s">
        <v>14</v>
      </c>
      <c r="E679" s="84">
        <v>2</v>
      </c>
      <c r="F679" s="11"/>
      <c r="G679" s="129">
        <f>ROUND(E679*F679,2)</f>
        <v>0</v>
      </c>
    </row>
    <row r="680" spans="1:7" x14ac:dyDescent="0.2">
      <c r="A680" s="72"/>
      <c r="B680" s="72"/>
      <c r="C680" s="72" t="s">
        <v>915</v>
      </c>
      <c r="D680" s="72"/>
      <c r="E680" s="72"/>
      <c r="F680" s="72"/>
      <c r="G680" s="95">
        <f>SUM(G673:G679)</f>
        <v>0</v>
      </c>
    </row>
    <row r="681" spans="1:7" x14ac:dyDescent="0.2">
      <c r="A681" s="72"/>
      <c r="B681" s="72"/>
      <c r="C681" s="114" t="s">
        <v>1927</v>
      </c>
      <c r="D681" s="72"/>
      <c r="E681" s="72"/>
      <c r="F681" s="72"/>
      <c r="G681" s="95">
        <f>SUM(G642+G671+G680)</f>
        <v>0</v>
      </c>
    </row>
    <row r="682" spans="1:7" x14ac:dyDescent="0.2">
      <c r="A682" s="68"/>
      <c r="B682" s="68"/>
      <c r="C682" s="69" t="s">
        <v>2317</v>
      </c>
      <c r="D682" s="70"/>
      <c r="E682" s="68"/>
      <c r="F682" s="68"/>
      <c r="G682" s="68"/>
    </row>
    <row r="683" spans="1:7" x14ac:dyDescent="0.2">
      <c r="A683" s="68"/>
      <c r="B683" s="68"/>
      <c r="C683" s="69" t="s">
        <v>2318</v>
      </c>
      <c r="D683" s="70"/>
      <c r="E683" s="68"/>
      <c r="F683" s="68"/>
      <c r="G683" s="68"/>
    </row>
    <row r="684" spans="1:7" ht="33.75" x14ac:dyDescent="0.2">
      <c r="A684" s="71">
        <v>624</v>
      </c>
      <c r="B684" s="71" t="s">
        <v>638</v>
      </c>
      <c r="C684" s="82" t="s">
        <v>639</v>
      </c>
      <c r="D684" s="83" t="s">
        <v>469</v>
      </c>
      <c r="E684" s="84">
        <v>1.18</v>
      </c>
      <c r="F684" s="11"/>
      <c r="G684" s="129">
        <f>ROUND(E684*F684,2)</f>
        <v>0</v>
      </c>
    </row>
    <row r="685" spans="1:7" ht="33.75" x14ac:dyDescent="0.2">
      <c r="A685" s="71">
        <v>625</v>
      </c>
      <c r="B685" s="71" t="s">
        <v>640</v>
      </c>
      <c r="C685" s="82" t="s">
        <v>641</v>
      </c>
      <c r="D685" s="83" t="s">
        <v>66</v>
      </c>
      <c r="E685" s="84">
        <v>1564.68</v>
      </c>
      <c r="F685" s="11"/>
      <c r="G685" s="129">
        <f t="shared" ref="G685:G691" si="23">ROUND(E685*F685,2)</f>
        <v>0</v>
      </c>
    </row>
    <row r="686" spans="1:7" ht="33.75" x14ac:dyDescent="0.2">
      <c r="A686" s="71">
        <v>626</v>
      </c>
      <c r="B686" s="71" t="s">
        <v>642</v>
      </c>
      <c r="C686" s="82" t="s">
        <v>643</v>
      </c>
      <c r="D686" s="83" t="s">
        <v>15</v>
      </c>
      <c r="E686" s="84">
        <v>4720</v>
      </c>
      <c r="F686" s="11"/>
      <c r="G686" s="129">
        <f t="shared" si="23"/>
        <v>0</v>
      </c>
    </row>
    <row r="687" spans="1:7" ht="22.5" x14ac:dyDescent="0.2">
      <c r="A687" s="71">
        <v>627</v>
      </c>
      <c r="B687" s="71" t="s">
        <v>352</v>
      </c>
      <c r="C687" s="82" t="s">
        <v>644</v>
      </c>
      <c r="D687" s="83" t="s">
        <v>15</v>
      </c>
      <c r="E687" s="84">
        <v>782.34</v>
      </c>
      <c r="F687" s="11"/>
      <c r="G687" s="129">
        <f t="shared" si="23"/>
        <v>0</v>
      </c>
    </row>
    <row r="688" spans="1:7" ht="22.5" x14ac:dyDescent="0.2">
      <c r="A688" s="71">
        <v>628</v>
      </c>
      <c r="B688" s="71" t="s">
        <v>645</v>
      </c>
      <c r="C688" s="82" t="s">
        <v>646</v>
      </c>
      <c r="D688" s="83" t="s">
        <v>66</v>
      </c>
      <c r="E688" s="84">
        <v>280.31</v>
      </c>
      <c r="F688" s="11"/>
      <c r="G688" s="129">
        <f t="shared" si="23"/>
        <v>0</v>
      </c>
    </row>
    <row r="689" spans="1:7" ht="33.75" x14ac:dyDescent="0.2">
      <c r="A689" s="71">
        <v>629</v>
      </c>
      <c r="B689" s="71" t="s">
        <v>647</v>
      </c>
      <c r="C689" s="82" t="s">
        <v>648</v>
      </c>
      <c r="D689" s="83" t="s">
        <v>66</v>
      </c>
      <c r="E689" s="84">
        <v>1206.1400000000001</v>
      </c>
      <c r="F689" s="11"/>
      <c r="G689" s="129">
        <f t="shared" si="23"/>
        <v>0</v>
      </c>
    </row>
    <row r="690" spans="1:7" ht="33.75" x14ac:dyDescent="0.2">
      <c r="A690" s="71">
        <v>630</v>
      </c>
      <c r="B690" s="71" t="s">
        <v>430</v>
      </c>
      <c r="C690" s="82" t="s">
        <v>431</v>
      </c>
      <c r="D690" s="83" t="s">
        <v>66</v>
      </c>
      <c r="E690" s="84">
        <v>358.54</v>
      </c>
      <c r="F690" s="11"/>
      <c r="G690" s="129">
        <f t="shared" si="23"/>
        <v>0</v>
      </c>
    </row>
    <row r="691" spans="1:7" ht="33.75" x14ac:dyDescent="0.2">
      <c r="A691" s="71">
        <v>631</v>
      </c>
      <c r="B691" s="71" t="s">
        <v>199</v>
      </c>
      <c r="C691" s="82" t="s">
        <v>414</v>
      </c>
      <c r="D691" s="83" t="s">
        <v>382</v>
      </c>
      <c r="E691" s="84">
        <v>537.80999999999995</v>
      </c>
      <c r="F691" s="11"/>
      <c r="G691" s="129">
        <f>ROUND(E691*F691,2)</f>
        <v>0</v>
      </c>
    </row>
    <row r="692" spans="1:7" x14ac:dyDescent="0.2">
      <c r="A692" s="72"/>
      <c r="B692" s="72"/>
      <c r="C692" s="72" t="s">
        <v>649</v>
      </c>
      <c r="D692" s="72"/>
      <c r="E692" s="72"/>
      <c r="F692" s="72"/>
      <c r="G692" s="95">
        <f>SUM(G684:G691)</f>
        <v>0</v>
      </c>
    </row>
    <row r="693" spans="1:7" x14ac:dyDescent="0.2">
      <c r="A693" s="68"/>
      <c r="B693" s="68"/>
      <c r="C693" s="69" t="s">
        <v>2319</v>
      </c>
      <c r="D693" s="70"/>
      <c r="E693" s="68"/>
      <c r="F693" s="68"/>
      <c r="G693" s="68"/>
    </row>
    <row r="694" spans="1:7" ht="22.5" x14ac:dyDescent="0.2">
      <c r="A694" s="71">
        <v>632</v>
      </c>
      <c r="B694" s="71" t="s">
        <v>1928</v>
      </c>
      <c r="C694" s="82" t="s">
        <v>1929</v>
      </c>
      <c r="D694" s="83" t="s">
        <v>75</v>
      </c>
      <c r="E694" s="84">
        <v>87</v>
      </c>
      <c r="F694" s="11"/>
      <c r="G694" s="129">
        <f t="shared" ref="G694:G703" si="24">ROUND(E694*F694,2)</f>
        <v>0</v>
      </c>
    </row>
    <row r="695" spans="1:7" ht="22.5" x14ac:dyDescent="0.2">
      <c r="A695" s="71">
        <v>633</v>
      </c>
      <c r="B695" s="71" t="s">
        <v>1930</v>
      </c>
      <c r="C695" s="82" t="s">
        <v>1931</v>
      </c>
      <c r="D695" s="83" t="s">
        <v>75</v>
      </c>
      <c r="E695" s="84">
        <v>138</v>
      </c>
      <c r="F695" s="11"/>
      <c r="G695" s="129">
        <f t="shared" si="24"/>
        <v>0</v>
      </c>
    </row>
    <row r="696" spans="1:7" ht="22.5" x14ac:dyDescent="0.2">
      <c r="A696" s="71">
        <v>634</v>
      </c>
      <c r="B696" s="71" t="s">
        <v>1930</v>
      </c>
      <c r="C696" s="82" t="s">
        <v>1932</v>
      </c>
      <c r="D696" s="83" t="s">
        <v>75</v>
      </c>
      <c r="E696" s="84">
        <v>69</v>
      </c>
      <c r="F696" s="11"/>
      <c r="G696" s="129">
        <f t="shared" si="24"/>
        <v>0</v>
      </c>
    </row>
    <row r="697" spans="1:7" ht="22.5" x14ac:dyDescent="0.2">
      <c r="A697" s="71">
        <v>635</v>
      </c>
      <c r="B697" s="71" t="s">
        <v>1930</v>
      </c>
      <c r="C697" s="82" t="s">
        <v>1933</v>
      </c>
      <c r="D697" s="83" t="s">
        <v>75</v>
      </c>
      <c r="E697" s="84">
        <v>207</v>
      </c>
      <c r="F697" s="11"/>
      <c r="G697" s="129">
        <f t="shared" si="24"/>
        <v>0</v>
      </c>
    </row>
    <row r="698" spans="1:7" ht="22.5" x14ac:dyDescent="0.2">
      <c r="A698" s="71">
        <v>636</v>
      </c>
      <c r="B698" s="71" t="s">
        <v>1930</v>
      </c>
      <c r="C698" s="82" t="s">
        <v>1934</v>
      </c>
      <c r="D698" s="83" t="s">
        <v>75</v>
      </c>
      <c r="E698" s="84">
        <v>679</v>
      </c>
      <c r="F698" s="11"/>
      <c r="G698" s="129">
        <f t="shared" si="24"/>
        <v>0</v>
      </c>
    </row>
    <row r="699" spans="1:7" ht="33.75" x14ac:dyDescent="0.2">
      <c r="A699" s="71">
        <v>637</v>
      </c>
      <c r="B699" s="71" t="s">
        <v>1935</v>
      </c>
      <c r="C699" s="82" t="s">
        <v>1936</v>
      </c>
      <c r="D699" s="83" t="s">
        <v>14</v>
      </c>
      <c r="E699" s="84">
        <v>11</v>
      </c>
      <c r="F699" s="11"/>
      <c r="G699" s="129">
        <f t="shared" si="24"/>
        <v>0</v>
      </c>
    </row>
    <row r="700" spans="1:7" ht="33.75" x14ac:dyDescent="0.2">
      <c r="A700" s="71">
        <v>638</v>
      </c>
      <c r="B700" s="71" t="s">
        <v>1937</v>
      </c>
      <c r="C700" s="82" t="s">
        <v>1938</v>
      </c>
      <c r="D700" s="83" t="s">
        <v>14</v>
      </c>
      <c r="E700" s="84">
        <v>8</v>
      </c>
      <c r="F700" s="11"/>
      <c r="G700" s="129">
        <f t="shared" si="24"/>
        <v>0</v>
      </c>
    </row>
    <row r="701" spans="1:7" ht="33.75" x14ac:dyDescent="0.2">
      <c r="A701" s="71">
        <v>639</v>
      </c>
      <c r="B701" s="71" t="s">
        <v>1835</v>
      </c>
      <c r="C701" s="82" t="s">
        <v>1837</v>
      </c>
      <c r="D701" s="83" t="s">
        <v>14</v>
      </c>
      <c r="E701" s="84">
        <v>2</v>
      </c>
      <c r="F701" s="11"/>
      <c r="G701" s="129">
        <f t="shared" si="24"/>
        <v>0</v>
      </c>
    </row>
    <row r="702" spans="1:7" ht="33.75" x14ac:dyDescent="0.2">
      <c r="A702" s="71">
        <v>640</v>
      </c>
      <c r="B702" s="71" t="s">
        <v>1939</v>
      </c>
      <c r="C702" s="82" t="s">
        <v>1940</v>
      </c>
      <c r="D702" s="83" t="s">
        <v>14</v>
      </c>
      <c r="E702" s="84">
        <v>5</v>
      </c>
      <c r="F702" s="11"/>
      <c r="G702" s="129">
        <f t="shared" si="24"/>
        <v>0</v>
      </c>
    </row>
    <row r="703" spans="1:7" ht="33.75" x14ac:dyDescent="0.2">
      <c r="A703" s="71">
        <v>641</v>
      </c>
      <c r="B703" s="71" t="s">
        <v>1911</v>
      </c>
      <c r="C703" s="82" t="s">
        <v>1912</v>
      </c>
      <c r="D703" s="83" t="s">
        <v>14</v>
      </c>
      <c r="E703" s="84">
        <v>34</v>
      </c>
      <c r="F703" s="11"/>
      <c r="G703" s="129">
        <f>ROUND(E703*F703,2)</f>
        <v>0</v>
      </c>
    </row>
    <row r="704" spans="1:7" x14ac:dyDescent="0.2">
      <c r="A704" s="72"/>
      <c r="B704" s="72"/>
      <c r="C704" s="72" t="s">
        <v>661</v>
      </c>
      <c r="D704" s="72"/>
      <c r="E704" s="72"/>
      <c r="F704" s="72"/>
      <c r="G704" s="95">
        <f>SUM(G694:G703)</f>
        <v>0</v>
      </c>
    </row>
    <row r="705" spans="1:7" x14ac:dyDescent="0.2">
      <c r="A705" s="68"/>
      <c r="B705" s="68"/>
      <c r="C705" s="69" t="s">
        <v>2320</v>
      </c>
      <c r="D705" s="70"/>
      <c r="E705" s="68"/>
      <c r="F705" s="68"/>
      <c r="G705" s="68"/>
    </row>
    <row r="706" spans="1:7" ht="33.75" x14ac:dyDescent="0.2">
      <c r="A706" s="71">
        <v>642</v>
      </c>
      <c r="B706" s="71" t="s">
        <v>1935</v>
      </c>
      <c r="C706" s="82" t="s">
        <v>1941</v>
      </c>
      <c r="D706" s="83" t="s">
        <v>14</v>
      </c>
      <c r="E706" s="84">
        <v>7</v>
      </c>
      <c r="F706" s="11"/>
      <c r="G706" s="129">
        <f t="shared" ref="G706:G715" si="25">ROUND(E706*F706,2)</f>
        <v>0</v>
      </c>
    </row>
    <row r="707" spans="1:7" ht="33.75" x14ac:dyDescent="0.2">
      <c r="A707" s="71">
        <v>643</v>
      </c>
      <c r="B707" s="71" t="s">
        <v>1937</v>
      </c>
      <c r="C707" s="82" t="s">
        <v>1942</v>
      </c>
      <c r="D707" s="83" t="s">
        <v>14</v>
      </c>
      <c r="E707" s="84">
        <v>1</v>
      </c>
      <c r="F707" s="11"/>
      <c r="G707" s="129">
        <f t="shared" si="25"/>
        <v>0</v>
      </c>
    </row>
    <row r="708" spans="1:7" ht="33.75" x14ac:dyDescent="0.2">
      <c r="A708" s="71">
        <v>644</v>
      </c>
      <c r="B708" s="71" t="s">
        <v>1939</v>
      </c>
      <c r="C708" s="82" t="s">
        <v>1943</v>
      </c>
      <c r="D708" s="83" t="s">
        <v>14</v>
      </c>
      <c r="E708" s="84">
        <v>2</v>
      </c>
      <c r="F708" s="11"/>
      <c r="G708" s="129">
        <f t="shared" si="25"/>
        <v>0</v>
      </c>
    </row>
    <row r="709" spans="1:7" ht="33.75" x14ac:dyDescent="0.2">
      <c r="A709" s="71">
        <v>645</v>
      </c>
      <c r="B709" s="71" t="s">
        <v>1911</v>
      </c>
      <c r="C709" s="82" t="s">
        <v>1944</v>
      </c>
      <c r="D709" s="83" t="s">
        <v>14</v>
      </c>
      <c r="E709" s="84">
        <v>8</v>
      </c>
      <c r="F709" s="11"/>
      <c r="G709" s="129">
        <f t="shared" si="25"/>
        <v>0</v>
      </c>
    </row>
    <row r="710" spans="1:7" ht="33.75" x14ac:dyDescent="0.2">
      <c r="A710" s="71">
        <v>646</v>
      </c>
      <c r="B710" s="71" t="s">
        <v>1835</v>
      </c>
      <c r="C710" s="82" t="s">
        <v>1945</v>
      </c>
      <c r="D710" s="83" t="s">
        <v>14</v>
      </c>
      <c r="E710" s="84">
        <v>1</v>
      </c>
      <c r="F710" s="11"/>
      <c r="G710" s="129">
        <f t="shared" si="25"/>
        <v>0</v>
      </c>
    </row>
    <row r="711" spans="1:7" ht="33.75" x14ac:dyDescent="0.2">
      <c r="A711" s="71">
        <v>647</v>
      </c>
      <c r="B711" s="71" t="s">
        <v>1939</v>
      </c>
      <c r="C711" s="82" t="s">
        <v>1946</v>
      </c>
      <c r="D711" s="83" t="s">
        <v>14</v>
      </c>
      <c r="E711" s="84">
        <v>2</v>
      </c>
      <c r="F711" s="11"/>
      <c r="G711" s="129">
        <f t="shared" si="25"/>
        <v>0</v>
      </c>
    </row>
    <row r="712" spans="1:7" ht="33.75" x14ac:dyDescent="0.2">
      <c r="A712" s="71">
        <v>648</v>
      </c>
      <c r="B712" s="71" t="s">
        <v>1911</v>
      </c>
      <c r="C712" s="82" t="s">
        <v>1947</v>
      </c>
      <c r="D712" s="83" t="s">
        <v>14</v>
      </c>
      <c r="E712" s="84">
        <v>17</v>
      </c>
      <c r="F712" s="11"/>
      <c r="G712" s="129">
        <f t="shared" si="25"/>
        <v>0</v>
      </c>
    </row>
    <row r="713" spans="1:7" ht="33.75" x14ac:dyDescent="0.2">
      <c r="A713" s="71">
        <v>649</v>
      </c>
      <c r="B713" s="71" t="s">
        <v>1935</v>
      </c>
      <c r="C713" s="82" t="s">
        <v>1948</v>
      </c>
      <c r="D713" s="83" t="s">
        <v>14</v>
      </c>
      <c r="E713" s="84">
        <v>15</v>
      </c>
      <c r="F713" s="11"/>
      <c r="G713" s="129">
        <f t="shared" si="25"/>
        <v>0</v>
      </c>
    </row>
    <row r="714" spans="1:7" ht="33.75" x14ac:dyDescent="0.2">
      <c r="A714" s="71">
        <v>650</v>
      </c>
      <c r="B714" s="71" t="s">
        <v>1937</v>
      </c>
      <c r="C714" s="82" t="s">
        <v>1949</v>
      </c>
      <c r="D714" s="83" t="s">
        <v>14</v>
      </c>
      <c r="E714" s="84">
        <v>3</v>
      </c>
      <c r="F714" s="11"/>
      <c r="G714" s="129">
        <f t="shared" si="25"/>
        <v>0</v>
      </c>
    </row>
    <row r="715" spans="1:7" ht="33.75" x14ac:dyDescent="0.2">
      <c r="A715" s="71">
        <v>651</v>
      </c>
      <c r="B715" s="71" t="s">
        <v>1939</v>
      </c>
      <c r="C715" s="82" t="s">
        <v>1950</v>
      </c>
      <c r="D715" s="83" t="s">
        <v>14</v>
      </c>
      <c r="E715" s="84">
        <v>1</v>
      </c>
      <c r="F715" s="11"/>
      <c r="G715" s="129">
        <f>ROUND(E715*F715,2)</f>
        <v>0</v>
      </c>
    </row>
    <row r="716" spans="1:7" x14ac:dyDescent="0.2">
      <c r="A716" s="72"/>
      <c r="B716" s="72"/>
      <c r="C716" s="72" t="s">
        <v>2562</v>
      </c>
      <c r="D716" s="72"/>
      <c r="E716" s="72"/>
      <c r="F716" s="72"/>
      <c r="G716" s="95">
        <f>SUM(G706:G715)</f>
        <v>0</v>
      </c>
    </row>
    <row r="717" spans="1:7" x14ac:dyDescent="0.2">
      <c r="A717" s="68"/>
      <c r="B717" s="68"/>
      <c r="C717" s="69" t="s">
        <v>2558</v>
      </c>
      <c r="D717" s="70"/>
      <c r="E717" s="68"/>
      <c r="F717" s="68"/>
      <c r="G717" s="68"/>
    </row>
    <row r="718" spans="1:7" ht="56.25" x14ac:dyDescent="0.2">
      <c r="A718" s="71">
        <v>652</v>
      </c>
      <c r="B718" s="71"/>
      <c r="C718" s="211" t="s">
        <v>2552</v>
      </c>
      <c r="D718" s="212" t="s">
        <v>14</v>
      </c>
      <c r="E718" s="26">
        <v>2</v>
      </c>
      <c r="F718" s="11"/>
      <c r="G718" s="129">
        <f>ROUND(E718*F718,2)</f>
        <v>0</v>
      </c>
    </row>
    <row r="719" spans="1:7" ht="45" x14ac:dyDescent="0.2">
      <c r="A719" s="71">
        <v>653</v>
      </c>
      <c r="B719" s="71"/>
      <c r="C719" s="211" t="s">
        <v>2347</v>
      </c>
      <c r="D719" s="212" t="s">
        <v>14</v>
      </c>
      <c r="E719" s="26">
        <v>1</v>
      </c>
      <c r="F719" s="11"/>
      <c r="G719" s="129">
        <f t="shared" ref="G719:G734" si="26">ROUND(E719*F719,2)</f>
        <v>0</v>
      </c>
    </row>
    <row r="720" spans="1:7" ht="33.75" x14ac:dyDescent="0.2">
      <c r="A720" s="71">
        <v>654</v>
      </c>
      <c r="B720" s="71"/>
      <c r="C720" s="211" t="s">
        <v>2348</v>
      </c>
      <c r="D720" s="212" t="s">
        <v>14</v>
      </c>
      <c r="E720" s="26">
        <v>1</v>
      </c>
      <c r="F720" s="11"/>
      <c r="G720" s="129">
        <f t="shared" si="26"/>
        <v>0</v>
      </c>
    </row>
    <row r="721" spans="1:7" ht="56.25" x14ac:dyDescent="0.2">
      <c r="A721" s="71">
        <v>655</v>
      </c>
      <c r="B721" s="71"/>
      <c r="C721" s="211" t="s">
        <v>2349</v>
      </c>
      <c r="D721" s="212" t="s">
        <v>14</v>
      </c>
      <c r="E721" s="26">
        <v>1</v>
      </c>
      <c r="F721" s="11"/>
      <c r="G721" s="129">
        <f t="shared" si="26"/>
        <v>0</v>
      </c>
    </row>
    <row r="722" spans="1:7" ht="90" x14ac:dyDescent="0.2">
      <c r="A722" s="71">
        <v>656</v>
      </c>
      <c r="B722" s="71"/>
      <c r="C722" s="211" t="s">
        <v>2350</v>
      </c>
      <c r="D722" s="212" t="s">
        <v>14</v>
      </c>
      <c r="E722" s="26">
        <v>1</v>
      </c>
      <c r="F722" s="11"/>
      <c r="G722" s="129">
        <f t="shared" si="26"/>
        <v>0</v>
      </c>
    </row>
    <row r="723" spans="1:7" ht="67.5" x14ac:dyDescent="0.2">
      <c r="A723" s="71">
        <v>657</v>
      </c>
      <c r="B723" s="71"/>
      <c r="C723" s="211" t="s">
        <v>2351</v>
      </c>
      <c r="D723" s="212" t="s">
        <v>14</v>
      </c>
      <c r="E723" s="26">
        <v>1</v>
      </c>
      <c r="F723" s="11"/>
      <c r="G723" s="129">
        <f t="shared" si="26"/>
        <v>0</v>
      </c>
    </row>
    <row r="724" spans="1:7" ht="33.75" x14ac:dyDescent="0.2">
      <c r="A724" s="71">
        <v>658</v>
      </c>
      <c r="B724" s="71"/>
      <c r="C724" s="211" t="s">
        <v>2352</v>
      </c>
      <c r="D724" s="212" t="s">
        <v>14</v>
      </c>
      <c r="E724" s="26">
        <v>1</v>
      </c>
      <c r="F724" s="11"/>
      <c r="G724" s="129">
        <f t="shared" si="26"/>
        <v>0</v>
      </c>
    </row>
    <row r="725" spans="1:7" x14ac:dyDescent="0.2">
      <c r="A725" s="71">
        <v>659</v>
      </c>
      <c r="B725" s="71"/>
      <c r="C725" s="211" t="s">
        <v>2353</v>
      </c>
      <c r="D725" s="212" t="s">
        <v>204</v>
      </c>
      <c r="E725" s="26">
        <v>1</v>
      </c>
      <c r="F725" s="11"/>
      <c r="G725" s="129">
        <f t="shared" si="26"/>
        <v>0</v>
      </c>
    </row>
    <row r="726" spans="1:7" ht="22.5" x14ac:dyDescent="0.2">
      <c r="A726" s="71">
        <v>660</v>
      </c>
      <c r="B726" s="71"/>
      <c r="C726" s="211" t="s">
        <v>2354</v>
      </c>
      <c r="D726" s="212" t="s">
        <v>2355</v>
      </c>
      <c r="E726" s="26">
        <v>30</v>
      </c>
      <c r="F726" s="11"/>
      <c r="G726" s="129">
        <f t="shared" si="26"/>
        <v>0</v>
      </c>
    </row>
    <row r="727" spans="1:7" x14ac:dyDescent="0.2">
      <c r="A727" s="71">
        <v>661</v>
      </c>
      <c r="B727" s="71"/>
      <c r="C727" s="211" t="s">
        <v>2356</v>
      </c>
      <c r="D727" s="212" t="s">
        <v>14</v>
      </c>
      <c r="E727" s="26">
        <v>1</v>
      </c>
      <c r="F727" s="11"/>
      <c r="G727" s="129">
        <f t="shared" si="26"/>
        <v>0</v>
      </c>
    </row>
    <row r="728" spans="1:7" x14ac:dyDescent="0.2">
      <c r="A728" s="71">
        <v>662</v>
      </c>
      <c r="B728" s="71"/>
      <c r="C728" s="211" t="s">
        <v>2357</v>
      </c>
      <c r="D728" s="212" t="s">
        <v>14</v>
      </c>
      <c r="E728" s="26">
        <v>1</v>
      </c>
      <c r="F728" s="11"/>
      <c r="G728" s="129">
        <f t="shared" si="26"/>
        <v>0</v>
      </c>
    </row>
    <row r="729" spans="1:7" x14ac:dyDescent="0.2">
      <c r="A729" s="71">
        <v>663</v>
      </c>
      <c r="B729" s="71"/>
      <c r="C729" s="211" t="s">
        <v>2358</v>
      </c>
      <c r="D729" s="212" t="s">
        <v>14</v>
      </c>
      <c r="E729" s="26">
        <v>5</v>
      </c>
      <c r="F729" s="11"/>
      <c r="G729" s="129">
        <f t="shared" si="26"/>
        <v>0</v>
      </c>
    </row>
    <row r="730" spans="1:7" ht="22.5" x14ac:dyDescent="0.2">
      <c r="A730" s="71">
        <v>664</v>
      </c>
      <c r="B730" s="71"/>
      <c r="C730" s="211" t="s">
        <v>2553</v>
      </c>
      <c r="D730" s="212" t="s">
        <v>14</v>
      </c>
      <c r="E730" s="26">
        <v>12</v>
      </c>
      <c r="F730" s="11"/>
      <c r="G730" s="129">
        <f t="shared" si="26"/>
        <v>0</v>
      </c>
    </row>
    <row r="731" spans="1:7" ht="22.5" x14ac:dyDescent="0.2">
      <c r="A731" s="71">
        <v>665</v>
      </c>
      <c r="B731" s="71"/>
      <c r="C731" s="211" t="s">
        <v>2554</v>
      </c>
      <c r="D731" s="212" t="s">
        <v>14</v>
      </c>
      <c r="E731" s="26">
        <v>5</v>
      </c>
      <c r="F731" s="11"/>
      <c r="G731" s="129">
        <f t="shared" si="26"/>
        <v>0</v>
      </c>
    </row>
    <row r="732" spans="1:7" ht="45" x14ac:dyDescent="0.2">
      <c r="A732" s="71">
        <v>666</v>
      </c>
      <c r="B732" s="71"/>
      <c r="C732" s="211" t="s">
        <v>2555</v>
      </c>
      <c r="D732" s="212" t="s">
        <v>2355</v>
      </c>
      <c r="E732" s="26">
        <v>4</v>
      </c>
      <c r="F732" s="11"/>
      <c r="G732" s="129">
        <f t="shared" si="26"/>
        <v>0</v>
      </c>
    </row>
    <row r="733" spans="1:7" ht="33.6" customHeight="1" x14ac:dyDescent="0.2">
      <c r="A733" s="71">
        <v>667</v>
      </c>
      <c r="B733" s="71"/>
      <c r="C733" s="211" t="s">
        <v>2556</v>
      </c>
      <c r="D733" s="212" t="s">
        <v>2355</v>
      </c>
      <c r="E733" s="26">
        <v>25</v>
      </c>
      <c r="F733" s="11"/>
      <c r="G733" s="129">
        <f t="shared" si="26"/>
        <v>0</v>
      </c>
    </row>
    <row r="734" spans="1:7" ht="45" x14ac:dyDescent="0.2">
      <c r="A734" s="71">
        <v>668</v>
      </c>
      <c r="B734" s="71"/>
      <c r="C734" s="211" t="s">
        <v>2557</v>
      </c>
      <c r="D734" s="212" t="s">
        <v>2355</v>
      </c>
      <c r="E734" s="26">
        <v>5</v>
      </c>
      <c r="F734" s="11"/>
      <c r="G734" s="129">
        <f>ROUND(E734*F734,2)</f>
        <v>0</v>
      </c>
    </row>
    <row r="735" spans="1:7" x14ac:dyDescent="0.2">
      <c r="A735" s="72"/>
      <c r="B735" s="72"/>
      <c r="C735" s="72" t="s">
        <v>2559</v>
      </c>
      <c r="D735" s="72"/>
      <c r="E735" s="209"/>
      <c r="F735" s="209"/>
      <c r="G735" s="210">
        <f>SUM(G718:G734)</f>
        <v>0</v>
      </c>
    </row>
    <row r="736" spans="1:7" x14ac:dyDescent="0.2">
      <c r="A736" s="68"/>
      <c r="B736" s="68"/>
      <c r="C736" s="69" t="s">
        <v>2560</v>
      </c>
      <c r="D736" s="70"/>
      <c r="E736" s="68"/>
      <c r="F736" s="68"/>
      <c r="G736" s="68"/>
    </row>
    <row r="737" spans="1:7" ht="33.75" x14ac:dyDescent="0.2">
      <c r="A737" s="71">
        <v>669</v>
      </c>
      <c r="B737" s="71" t="s">
        <v>1670</v>
      </c>
      <c r="C737" s="82" t="s">
        <v>1671</v>
      </c>
      <c r="D737" s="83" t="s">
        <v>75</v>
      </c>
      <c r="E737" s="11">
        <v>1232</v>
      </c>
      <c r="F737" s="11"/>
      <c r="G737" s="129">
        <f>ROUND(E737*F737,2)</f>
        <v>0</v>
      </c>
    </row>
    <row r="738" spans="1:7" ht="22.5" x14ac:dyDescent="0.2">
      <c r="A738" s="71">
        <v>670</v>
      </c>
      <c r="B738" s="71" t="s">
        <v>1672</v>
      </c>
      <c r="C738" s="82" t="s">
        <v>1673</v>
      </c>
      <c r="D738" s="83" t="s">
        <v>1247</v>
      </c>
      <c r="E738" s="11">
        <v>55</v>
      </c>
      <c r="F738" s="11"/>
      <c r="G738" s="129">
        <f t="shared" ref="G738:G741" si="27">ROUND(E738*F738,2)</f>
        <v>0</v>
      </c>
    </row>
    <row r="739" spans="1:7" ht="33.75" x14ac:dyDescent="0.2">
      <c r="A739" s="71">
        <v>671</v>
      </c>
      <c r="B739" s="71" t="s">
        <v>681</v>
      </c>
      <c r="C739" s="82" t="s">
        <v>682</v>
      </c>
      <c r="D739" s="83" t="s">
        <v>75</v>
      </c>
      <c r="E739" s="11">
        <v>1232</v>
      </c>
      <c r="F739" s="11"/>
      <c r="G739" s="129">
        <f t="shared" si="27"/>
        <v>0</v>
      </c>
    </row>
    <row r="740" spans="1:7" ht="33.75" x14ac:dyDescent="0.2">
      <c r="A740" s="71">
        <v>672</v>
      </c>
      <c r="B740" s="71" t="s">
        <v>683</v>
      </c>
      <c r="C740" s="82" t="s">
        <v>684</v>
      </c>
      <c r="D740" s="83" t="s">
        <v>14</v>
      </c>
      <c r="E740" s="11">
        <v>2</v>
      </c>
      <c r="F740" s="11"/>
      <c r="G740" s="129">
        <f t="shared" si="27"/>
        <v>0</v>
      </c>
    </row>
    <row r="741" spans="1:7" x14ac:dyDescent="0.2">
      <c r="A741" s="71">
        <v>673</v>
      </c>
      <c r="B741" s="71"/>
      <c r="C741" s="82" t="s">
        <v>2561</v>
      </c>
      <c r="D741" s="83" t="s">
        <v>204</v>
      </c>
      <c r="E741" s="11">
        <v>2</v>
      </c>
      <c r="F741" s="11"/>
      <c r="G741" s="129">
        <f>ROUND(E741*F741,2)</f>
        <v>0</v>
      </c>
    </row>
    <row r="742" spans="1:7" x14ac:dyDescent="0.2">
      <c r="A742" s="72"/>
      <c r="B742" s="72"/>
      <c r="C742" s="72" t="s">
        <v>685</v>
      </c>
      <c r="D742" s="72"/>
      <c r="E742" s="72"/>
      <c r="F742" s="72"/>
      <c r="G742" s="95">
        <f>SUM(G737:G741)</f>
        <v>0</v>
      </c>
    </row>
    <row r="743" spans="1:7" ht="13.5" thickBot="1" x14ac:dyDescent="0.25">
      <c r="A743" s="72"/>
      <c r="B743" s="72"/>
      <c r="C743" s="114" t="s">
        <v>1951</v>
      </c>
      <c r="D743" s="72"/>
      <c r="E743" s="72"/>
      <c r="F743" s="72"/>
      <c r="G743" s="104">
        <f>SUM(G742+G735+G716,G704+G692)</f>
        <v>0</v>
      </c>
    </row>
    <row r="744" spans="1:7" x14ac:dyDescent="0.2">
      <c r="A744" s="78"/>
      <c r="B744" s="31"/>
      <c r="C744" s="79" t="s">
        <v>2101</v>
      </c>
      <c r="D744" s="78"/>
      <c r="E744" s="78"/>
      <c r="F744" s="78"/>
      <c r="G744" s="119">
        <f>SUM(G195+G333+G620+G681+G743)</f>
        <v>0</v>
      </c>
    </row>
    <row r="745" spans="1:7" x14ac:dyDescent="0.2">
      <c r="A745" s="31"/>
      <c r="B745" s="31"/>
      <c r="C745" s="31"/>
      <c r="D745" s="31"/>
      <c r="E745" s="31"/>
      <c r="F745" s="31"/>
      <c r="G745" s="31"/>
    </row>
    <row r="746" spans="1:7" x14ac:dyDescent="0.2">
      <c r="A746" s="31"/>
      <c r="B746" s="31"/>
      <c r="C746" s="31"/>
      <c r="D746" s="31"/>
      <c r="E746" s="31"/>
      <c r="F746" s="31"/>
      <c r="G746" s="31"/>
    </row>
    <row r="747" spans="1:7" x14ac:dyDescent="0.2">
      <c r="A747" s="31"/>
      <c r="B747" s="31"/>
      <c r="C747" s="31"/>
      <c r="D747" s="31"/>
      <c r="E747" s="31"/>
      <c r="F747" s="31"/>
      <c r="G747" s="31"/>
    </row>
    <row r="748" spans="1:7" x14ac:dyDescent="0.2">
      <c r="A748" s="31"/>
      <c r="B748" s="31"/>
      <c r="C748" s="31"/>
      <c r="D748" s="31"/>
      <c r="E748" s="31"/>
      <c r="F748" s="31"/>
      <c r="G748" s="31"/>
    </row>
    <row r="749" spans="1:7" x14ac:dyDescent="0.2">
      <c r="A749" s="31"/>
      <c r="B749" s="31"/>
      <c r="C749" s="31"/>
      <c r="D749" s="31"/>
      <c r="E749" s="31"/>
      <c r="F749" s="31"/>
      <c r="G749" s="31"/>
    </row>
    <row r="750" spans="1:7" x14ac:dyDescent="0.2">
      <c r="A750" s="31"/>
      <c r="B750" s="31"/>
      <c r="C750" s="31"/>
      <c r="D750" s="31"/>
      <c r="E750" s="31"/>
      <c r="F750" s="31"/>
      <c r="G750" s="31"/>
    </row>
    <row r="751" spans="1:7" x14ac:dyDescent="0.2">
      <c r="A751" s="31"/>
      <c r="B751" s="31"/>
      <c r="C751" s="31"/>
      <c r="D751" s="31"/>
      <c r="E751" s="31"/>
      <c r="F751" s="31"/>
      <c r="G751" s="31"/>
    </row>
    <row r="752" spans="1:7" x14ac:dyDescent="0.2">
      <c r="A752" s="31"/>
      <c r="B752" s="31"/>
      <c r="C752" s="31"/>
      <c r="D752" s="31"/>
      <c r="E752" s="31"/>
      <c r="F752" s="31"/>
      <c r="G752" s="31"/>
    </row>
    <row r="753" spans="1:7" x14ac:dyDescent="0.2">
      <c r="A753" s="31"/>
      <c r="B753" s="31"/>
      <c r="C753" s="31"/>
      <c r="D753" s="31"/>
      <c r="E753" s="31"/>
      <c r="F753" s="31"/>
      <c r="G753" s="31"/>
    </row>
    <row r="754" spans="1:7" x14ac:dyDescent="0.2">
      <c r="A754" s="31"/>
      <c r="B754" s="31"/>
      <c r="C754" s="31"/>
      <c r="D754" s="31"/>
      <c r="E754" s="31"/>
      <c r="F754" s="31"/>
      <c r="G754" s="31"/>
    </row>
    <row r="755" spans="1:7" x14ac:dyDescent="0.2">
      <c r="A755" s="31"/>
      <c r="B755" s="31"/>
      <c r="C755" s="31"/>
      <c r="D755" s="31"/>
      <c r="E755" s="31"/>
      <c r="F755" s="31"/>
      <c r="G755" s="31"/>
    </row>
    <row r="756" spans="1:7" x14ac:dyDescent="0.2">
      <c r="A756" s="31"/>
      <c r="B756" s="31"/>
      <c r="C756" s="31"/>
      <c r="D756" s="31"/>
      <c r="E756" s="31"/>
      <c r="F756" s="31"/>
      <c r="G756" s="31"/>
    </row>
    <row r="757" spans="1:7" x14ac:dyDescent="0.2">
      <c r="A757" s="31"/>
      <c r="B757" s="31"/>
      <c r="C757" s="31"/>
      <c r="D757" s="31"/>
      <c r="E757" s="31"/>
      <c r="F757" s="31"/>
      <c r="G757" s="31"/>
    </row>
    <row r="758" spans="1:7" x14ac:dyDescent="0.2">
      <c r="A758" s="31"/>
      <c r="B758" s="31"/>
      <c r="C758" s="31"/>
      <c r="D758" s="31"/>
      <c r="E758" s="31"/>
      <c r="F758" s="31"/>
      <c r="G758" s="31"/>
    </row>
    <row r="759" spans="1:7" x14ac:dyDescent="0.2">
      <c r="A759" s="31"/>
      <c r="B759" s="31"/>
      <c r="C759" s="31"/>
      <c r="D759" s="31"/>
      <c r="E759" s="31"/>
      <c r="F759" s="31"/>
      <c r="G759" s="31"/>
    </row>
    <row r="760" spans="1:7" x14ac:dyDescent="0.2">
      <c r="A760" s="31"/>
      <c r="B760" s="31"/>
      <c r="C760" s="31"/>
      <c r="D760" s="31"/>
      <c r="E760" s="31"/>
      <c r="F760" s="31"/>
      <c r="G760" s="31"/>
    </row>
    <row r="761" spans="1:7" x14ac:dyDescent="0.2">
      <c r="A761" s="31"/>
      <c r="B761" s="31"/>
      <c r="C761" s="31"/>
      <c r="D761" s="31"/>
      <c r="E761" s="31"/>
      <c r="F761" s="31"/>
      <c r="G761" s="31"/>
    </row>
    <row r="762" spans="1:7" x14ac:dyDescent="0.2">
      <c r="A762" s="31"/>
      <c r="B762" s="31"/>
      <c r="C762" s="31"/>
      <c r="D762" s="31"/>
      <c r="E762" s="31"/>
      <c r="F762" s="31"/>
      <c r="G762" s="31"/>
    </row>
    <row r="763" spans="1:7" x14ac:dyDescent="0.2">
      <c r="A763" s="31"/>
      <c r="B763" s="31"/>
      <c r="C763" s="31"/>
      <c r="D763" s="31"/>
      <c r="E763" s="31"/>
      <c r="F763" s="31"/>
      <c r="G763" s="31"/>
    </row>
    <row r="764" spans="1:7" x14ac:dyDescent="0.2">
      <c r="A764" s="31"/>
      <c r="B764" s="31"/>
      <c r="C764" s="31"/>
      <c r="D764" s="31"/>
      <c r="E764" s="31"/>
      <c r="F764" s="31"/>
      <c r="G764" s="31"/>
    </row>
    <row r="765" spans="1:7" x14ac:dyDescent="0.2">
      <c r="A765" s="31"/>
      <c r="B765" s="31"/>
      <c r="C765" s="31"/>
      <c r="D765" s="31"/>
      <c r="E765" s="31"/>
      <c r="F765" s="31"/>
      <c r="G765" s="31"/>
    </row>
    <row r="766" spans="1:7" x14ac:dyDescent="0.2">
      <c r="A766" s="31"/>
      <c r="B766" s="31"/>
      <c r="C766" s="31"/>
      <c r="D766" s="31"/>
      <c r="E766" s="31"/>
      <c r="F766" s="31"/>
      <c r="G766" s="31"/>
    </row>
    <row r="767" spans="1:7" x14ac:dyDescent="0.2">
      <c r="A767" s="31"/>
      <c r="B767" s="31"/>
      <c r="C767" s="31"/>
      <c r="D767" s="31"/>
      <c r="E767" s="31"/>
      <c r="F767" s="31"/>
      <c r="G767" s="31"/>
    </row>
    <row r="768" spans="1:7" x14ac:dyDescent="0.2">
      <c r="A768" s="31"/>
      <c r="B768" s="31"/>
      <c r="C768" s="31"/>
      <c r="D768" s="31"/>
      <c r="E768" s="31"/>
      <c r="F768" s="31"/>
      <c r="G768" s="31"/>
    </row>
    <row r="769" spans="1:7" x14ac:dyDescent="0.2">
      <c r="A769" s="31"/>
      <c r="B769" s="31"/>
      <c r="C769" s="31"/>
      <c r="D769" s="31"/>
      <c r="E769" s="31"/>
      <c r="F769" s="31"/>
      <c r="G769" s="31"/>
    </row>
    <row r="770" spans="1:7" x14ac:dyDescent="0.2">
      <c r="A770" s="31"/>
      <c r="B770" s="31"/>
      <c r="C770" s="31"/>
      <c r="D770" s="31"/>
      <c r="E770" s="31"/>
      <c r="F770" s="31"/>
      <c r="G770" s="31"/>
    </row>
    <row r="771" spans="1:7" x14ac:dyDescent="0.2">
      <c r="A771" s="31"/>
      <c r="B771" s="31"/>
      <c r="C771" s="31"/>
      <c r="D771" s="31"/>
      <c r="E771" s="31"/>
      <c r="F771" s="31"/>
      <c r="G771" s="31"/>
    </row>
    <row r="772" spans="1:7" x14ac:dyDescent="0.2">
      <c r="A772" s="31"/>
      <c r="B772" s="31"/>
      <c r="C772" s="31"/>
      <c r="D772" s="31"/>
      <c r="E772" s="31"/>
      <c r="F772" s="31"/>
      <c r="G772" s="31"/>
    </row>
    <row r="773" spans="1:7" x14ac:dyDescent="0.2">
      <c r="A773" s="31"/>
      <c r="B773" s="31"/>
      <c r="C773" s="31"/>
      <c r="D773" s="31"/>
      <c r="E773" s="31"/>
      <c r="F773" s="31"/>
      <c r="G773" s="31"/>
    </row>
    <row r="774" spans="1:7" x14ac:dyDescent="0.2">
      <c r="A774" s="31"/>
      <c r="B774" s="31"/>
      <c r="C774" s="31"/>
      <c r="D774" s="31"/>
      <c r="E774" s="31"/>
      <c r="F774" s="31"/>
      <c r="G774" s="31"/>
    </row>
  </sheetData>
  <sheetProtection algorithmName="SHA-512" hashValue="X1VBKC+tpF/HEdpEaVZlBeQtMUDJoTyCtZpPm0+klnI1JK16y/n3sNP9hFNOQjhubMUpetIEMc1fonOOUEGO/Q==" saltValue="gl+ThtxeQq9FNHWv5KZqiw==" spinCount="100000" sheet="1" objects="1" scenarios="1"/>
  <mergeCells count="2">
    <mergeCell ref="A2:G2"/>
    <mergeCell ref="A3:G3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1"/>
  <sheetViews>
    <sheetView view="pageLayout" zoomScaleNormal="100" workbookViewId="0"/>
  </sheetViews>
  <sheetFormatPr defaultRowHeight="12.75" x14ac:dyDescent="0.2"/>
  <cols>
    <col min="1" max="1" width="5" customWidth="1"/>
    <col min="2" max="2" width="8.5703125" hidden="1" customWidth="1"/>
    <col min="3" max="3" width="44.28515625" customWidth="1"/>
    <col min="4" max="4" width="5" customWidth="1"/>
    <col min="5" max="6" width="9.28515625" customWidth="1"/>
    <col min="7" max="7" width="11.42578125" customWidth="1"/>
  </cols>
  <sheetData>
    <row r="1" spans="1:7" x14ac:dyDescent="0.2">
      <c r="A1" s="31"/>
      <c r="B1" s="31"/>
      <c r="C1" s="31"/>
      <c r="D1" s="31"/>
      <c r="E1" s="31"/>
      <c r="F1" s="31"/>
      <c r="G1" s="31"/>
    </row>
    <row r="2" spans="1:7" ht="18" x14ac:dyDescent="0.2">
      <c r="A2" s="36" t="s">
        <v>2105</v>
      </c>
      <c r="B2" s="35"/>
      <c r="C2" s="35"/>
      <c r="D2" s="35"/>
      <c r="E2" s="35"/>
      <c r="F2" s="35"/>
      <c r="G2" s="35"/>
    </row>
    <row r="3" spans="1:7" ht="18" x14ac:dyDescent="0.2">
      <c r="A3" s="35" t="s">
        <v>2119</v>
      </c>
      <c r="B3" s="35"/>
      <c r="C3" s="35"/>
      <c r="D3" s="35"/>
      <c r="E3" s="35"/>
      <c r="F3" s="35"/>
      <c r="G3" s="35"/>
    </row>
    <row r="4" spans="1:7" x14ac:dyDescent="0.2">
      <c r="A4" s="31"/>
      <c r="B4" s="31"/>
      <c r="C4" s="31"/>
      <c r="D4" s="31"/>
      <c r="E4" s="31"/>
      <c r="F4" s="31"/>
      <c r="G4" s="31"/>
    </row>
    <row r="5" spans="1:7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7" x14ac:dyDescent="0.2">
      <c r="A6" s="99"/>
      <c r="B6" s="99"/>
      <c r="C6" s="100" t="s">
        <v>2321</v>
      </c>
      <c r="D6" s="101"/>
      <c r="E6" s="99"/>
      <c r="F6" s="99"/>
      <c r="G6" s="99"/>
    </row>
    <row r="7" spans="1:7" x14ac:dyDescent="0.2">
      <c r="A7" s="68"/>
      <c r="B7" s="68"/>
      <c r="C7" s="69" t="s">
        <v>2322</v>
      </c>
      <c r="D7" s="70"/>
      <c r="E7" s="68"/>
      <c r="F7" s="68"/>
      <c r="G7" s="68"/>
    </row>
    <row r="8" spans="1:7" x14ac:dyDescent="0.2">
      <c r="A8" s="68"/>
      <c r="B8" s="68"/>
      <c r="C8" s="69" t="s">
        <v>2323</v>
      </c>
      <c r="D8" s="70"/>
      <c r="E8" s="68"/>
      <c r="F8" s="68"/>
      <c r="G8" s="68"/>
    </row>
    <row r="9" spans="1:7" ht="33.75" x14ac:dyDescent="0.2">
      <c r="A9" s="71">
        <v>1</v>
      </c>
      <c r="B9" s="71" t="s">
        <v>638</v>
      </c>
      <c r="C9" s="82" t="s">
        <v>639</v>
      </c>
      <c r="D9" s="83" t="s">
        <v>469</v>
      </c>
      <c r="E9" s="84">
        <v>0.66</v>
      </c>
      <c r="F9" s="11"/>
      <c r="G9" s="129">
        <f>ROUND(E9*F9,2)</f>
        <v>0</v>
      </c>
    </row>
    <row r="10" spans="1:7" ht="33.75" x14ac:dyDescent="0.2">
      <c r="A10" s="71">
        <v>2</v>
      </c>
      <c r="B10" s="71" t="s">
        <v>640</v>
      </c>
      <c r="C10" s="82" t="s">
        <v>641</v>
      </c>
      <c r="D10" s="83" t="s">
        <v>66</v>
      </c>
      <c r="E10" s="84">
        <v>3605</v>
      </c>
      <c r="F10" s="11"/>
      <c r="G10" s="129">
        <f t="shared" ref="G10:G15" si="0">ROUND(E10*F10,2)</f>
        <v>0</v>
      </c>
    </row>
    <row r="11" spans="1:7" ht="33.75" x14ac:dyDescent="0.2">
      <c r="A11" s="71">
        <v>3</v>
      </c>
      <c r="B11" s="71" t="s">
        <v>642</v>
      </c>
      <c r="C11" s="82" t="s">
        <v>643</v>
      </c>
      <c r="D11" s="83" t="s">
        <v>15</v>
      </c>
      <c r="E11" s="84">
        <v>450</v>
      </c>
      <c r="F11" s="11"/>
      <c r="G11" s="129">
        <f t="shared" si="0"/>
        <v>0</v>
      </c>
    </row>
    <row r="12" spans="1:7" ht="22.5" x14ac:dyDescent="0.2">
      <c r="A12" s="71">
        <v>4</v>
      </c>
      <c r="B12" s="71" t="s">
        <v>645</v>
      </c>
      <c r="C12" s="82" t="s">
        <v>2032</v>
      </c>
      <c r="D12" s="83" t="s">
        <v>66</v>
      </c>
      <c r="E12" s="84">
        <v>350.96</v>
      </c>
      <c r="F12" s="11"/>
      <c r="G12" s="129">
        <f t="shared" si="0"/>
        <v>0</v>
      </c>
    </row>
    <row r="13" spans="1:7" ht="33.75" x14ac:dyDescent="0.2">
      <c r="A13" s="71">
        <v>5</v>
      </c>
      <c r="B13" s="71" t="s">
        <v>647</v>
      </c>
      <c r="C13" s="82" t="s">
        <v>648</v>
      </c>
      <c r="D13" s="83" t="s">
        <v>66</v>
      </c>
      <c r="E13" s="84">
        <v>3240.71</v>
      </c>
      <c r="F13" s="11"/>
      <c r="G13" s="129">
        <f t="shared" si="0"/>
        <v>0</v>
      </c>
    </row>
    <row r="14" spans="1:7" ht="33.75" x14ac:dyDescent="0.2">
      <c r="A14" s="71">
        <v>6</v>
      </c>
      <c r="B14" s="71" t="s">
        <v>430</v>
      </c>
      <c r="C14" s="82" t="s">
        <v>431</v>
      </c>
      <c r="D14" s="83" t="s">
        <v>66</v>
      </c>
      <c r="E14" s="84">
        <v>364.29</v>
      </c>
      <c r="F14" s="11"/>
      <c r="G14" s="129">
        <f>ROUND(E14*F14,2)</f>
        <v>0</v>
      </c>
    </row>
    <row r="15" spans="1:7" ht="33.75" x14ac:dyDescent="0.2">
      <c r="A15" s="71">
        <v>7</v>
      </c>
      <c r="B15" s="71" t="s">
        <v>199</v>
      </c>
      <c r="C15" s="82" t="s">
        <v>414</v>
      </c>
      <c r="D15" s="83" t="s">
        <v>382</v>
      </c>
      <c r="E15" s="84">
        <v>546.44000000000005</v>
      </c>
      <c r="F15" s="11"/>
      <c r="G15" s="129">
        <f>ROUND(E15*F15,2)</f>
        <v>0</v>
      </c>
    </row>
    <row r="16" spans="1:7" x14ac:dyDescent="0.2">
      <c r="A16" s="72"/>
      <c r="B16" s="72"/>
      <c r="C16" s="72" t="s">
        <v>649</v>
      </c>
      <c r="D16" s="72"/>
      <c r="E16" s="72"/>
      <c r="F16" s="72"/>
      <c r="G16" s="95">
        <f>SUM(G9:G15)</f>
        <v>0</v>
      </c>
    </row>
    <row r="17" spans="1:7" x14ac:dyDescent="0.2">
      <c r="A17" s="68"/>
      <c r="B17" s="68"/>
      <c r="C17" s="69" t="s">
        <v>2324</v>
      </c>
      <c r="D17" s="70"/>
      <c r="E17" s="68"/>
      <c r="F17" s="68"/>
      <c r="G17" s="68"/>
    </row>
    <row r="18" spans="1:7" ht="33.75" x14ac:dyDescent="0.2">
      <c r="A18" s="71">
        <v>8</v>
      </c>
      <c r="B18" s="71" t="s">
        <v>2033</v>
      </c>
      <c r="C18" s="97" t="s">
        <v>2630</v>
      </c>
      <c r="D18" s="83" t="s">
        <v>75</v>
      </c>
      <c r="E18" s="84">
        <v>664</v>
      </c>
      <c r="F18" s="11"/>
      <c r="G18" s="129">
        <f>ROUND(E18*F18,2)</f>
        <v>0</v>
      </c>
    </row>
    <row r="19" spans="1:7" ht="22.5" x14ac:dyDescent="0.2">
      <c r="A19" s="71">
        <v>9</v>
      </c>
      <c r="B19" s="71" t="s">
        <v>2034</v>
      </c>
      <c r="C19" s="82" t="s">
        <v>2035</v>
      </c>
      <c r="D19" s="83" t="s">
        <v>15</v>
      </c>
      <c r="E19" s="84">
        <v>1942.77</v>
      </c>
      <c r="F19" s="11"/>
      <c r="G19" s="129">
        <f t="shared" ref="G19:G26" si="1">ROUND(E19*F19,2)</f>
        <v>0</v>
      </c>
    </row>
    <row r="20" spans="1:7" ht="33.75" x14ac:dyDescent="0.2">
      <c r="A20" s="71">
        <v>10</v>
      </c>
      <c r="B20" s="71" t="s">
        <v>2028</v>
      </c>
      <c r="C20" s="82" t="s">
        <v>2036</v>
      </c>
      <c r="D20" s="83" t="s">
        <v>14</v>
      </c>
      <c r="E20" s="84">
        <v>5</v>
      </c>
      <c r="F20" s="11"/>
      <c r="G20" s="129">
        <f t="shared" si="1"/>
        <v>0</v>
      </c>
    </row>
    <row r="21" spans="1:7" ht="33.75" x14ac:dyDescent="0.2">
      <c r="A21" s="71">
        <v>11</v>
      </c>
      <c r="B21" s="71" t="s">
        <v>2028</v>
      </c>
      <c r="C21" s="82" t="s">
        <v>2037</v>
      </c>
      <c r="D21" s="83" t="s">
        <v>14</v>
      </c>
      <c r="E21" s="84">
        <v>5</v>
      </c>
      <c r="F21" s="11"/>
      <c r="G21" s="129">
        <f t="shared" si="1"/>
        <v>0</v>
      </c>
    </row>
    <row r="22" spans="1:7" ht="33.75" x14ac:dyDescent="0.2">
      <c r="A22" s="71">
        <v>12</v>
      </c>
      <c r="B22" s="71" t="s">
        <v>2028</v>
      </c>
      <c r="C22" s="82" t="s">
        <v>2038</v>
      </c>
      <c r="D22" s="83" t="s">
        <v>14</v>
      </c>
      <c r="E22" s="84">
        <v>5</v>
      </c>
      <c r="F22" s="11"/>
      <c r="G22" s="129">
        <f t="shared" si="1"/>
        <v>0</v>
      </c>
    </row>
    <row r="23" spans="1:7" ht="33.75" x14ac:dyDescent="0.2">
      <c r="A23" s="71">
        <v>13</v>
      </c>
      <c r="B23" s="71" t="s">
        <v>2028</v>
      </c>
      <c r="C23" s="82" t="s">
        <v>2039</v>
      </c>
      <c r="D23" s="83" t="s">
        <v>14</v>
      </c>
      <c r="E23" s="84">
        <v>2</v>
      </c>
      <c r="F23" s="11"/>
      <c r="G23" s="129">
        <f t="shared" si="1"/>
        <v>0</v>
      </c>
    </row>
    <row r="24" spans="1:7" ht="33.75" x14ac:dyDescent="0.2">
      <c r="A24" s="71">
        <v>14</v>
      </c>
      <c r="B24" s="71" t="s">
        <v>2040</v>
      </c>
      <c r="C24" s="82" t="s">
        <v>2041</v>
      </c>
      <c r="D24" s="83" t="s">
        <v>2042</v>
      </c>
      <c r="E24" s="84">
        <v>2880</v>
      </c>
      <c r="F24" s="11"/>
      <c r="G24" s="129">
        <f t="shared" si="1"/>
        <v>0</v>
      </c>
    </row>
    <row r="25" spans="1:7" ht="33.75" x14ac:dyDescent="0.2">
      <c r="A25" s="71">
        <v>15</v>
      </c>
      <c r="B25" s="71" t="s">
        <v>2043</v>
      </c>
      <c r="C25" s="82" t="s">
        <v>2044</v>
      </c>
      <c r="D25" s="83" t="s">
        <v>14</v>
      </c>
      <c r="E25" s="84">
        <v>150</v>
      </c>
      <c r="F25" s="11"/>
      <c r="G25" s="129">
        <f t="shared" si="1"/>
        <v>0</v>
      </c>
    </row>
    <row r="26" spans="1:7" ht="33.75" x14ac:dyDescent="0.2">
      <c r="A26" s="71">
        <v>16</v>
      </c>
      <c r="B26" s="71" t="s">
        <v>2045</v>
      </c>
      <c r="C26" s="82" t="s">
        <v>2046</v>
      </c>
      <c r="D26" s="83" t="s">
        <v>14</v>
      </c>
      <c r="E26" s="84">
        <v>4</v>
      </c>
      <c r="F26" s="11"/>
      <c r="G26" s="129">
        <f>ROUND(E26*F26,2)</f>
        <v>0</v>
      </c>
    </row>
    <row r="27" spans="1:7" ht="13.5" thickBot="1" x14ac:dyDescent="0.25">
      <c r="A27" s="72"/>
      <c r="B27" s="72"/>
      <c r="C27" s="72" t="s">
        <v>2047</v>
      </c>
      <c r="D27" s="72"/>
      <c r="E27" s="72"/>
      <c r="F27" s="72"/>
      <c r="G27" s="104">
        <f>SUM(G18:G26)</f>
        <v>0</v>
      </c>
    </row>
    <row r="28" spans="1:7" x14ac:dyDescent="0.2">
      <c r="A28" s="78"/>
      <c r="B28" s="31"/>
      <c r="C28" s="79" t="s">
        <v>2101</v>
      </c>
      <c r="D28" s="78"/>
      <c r="E28" s="78"/>
      <c r="F28" s="78"/>
      <c r="G28" s="119">
        <f>SUM(G16+G27)</f>
        <v>0</v>
      </c>
    </row>
    <row r="29" spans="1:7" x14ac:dyDescent="0.2">
      <c r="A29" s="31"/>
      <c r="B29" s="31"/>
      <c r="C29" s="31"/>
      <c r="D29" s="31"/>
      <c r="E29" s="31"/>
      <c r="F29" s="31"/>
      <c r="G29" s="31"/>
    </row>
    <row r="30" spans="1:7" x14ac:dyDescent="0.2">
      <c r="A30" s="31"/>
      <c r="B30" s="31"/>
      <c r="C30" s="31"/>
      <c r="D30" s="31"/>
      <c r="E30" s="31"/>
      <c r="F30" s="31"/>
      <c r="G30" s="31"/>
    </row>
    <row r="31" spans="1:7" x14ac:dyDescent="0.2">
      <c r="A31" s="31"/>
      <c r="B31" s="31"/>
      <c r="C31" s="31"/>
      <c r="D31" s="31"/>
      <c r="E31" s="31"/>
      <c r="F31" s="31"/>
      <c r="G31" s="31"/>
    </row>
  </sheetData>
  <sheetProtection algorithmName="SHA-512" hashValue="zUuoKcmL10WfjxEv/iCYOb42/GgJ2+9sJ8K0SmJQFQgpHr6TsFjemZsXQ7K6Hr0QOSTjGOeGVh5b1W1iZCdhVA==" saltValue="RGFzXNlx0DXEbtUhedhhvg==" spinCount="100000" sheet="1" objects="1" scenarios="1"/>
  <mergeCells count="2">
    <mergeCell ref="A2:G2"/>
    <mergeCell ref="A3:G3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7"/>
  <sheetViews>
    <sheetView view="pageLayout" zoomScaleNormal="100" workbookViewId="0"/>
  </sheetViews>
  <sheetFormatPr defaultRowHeight="12.75" x14ac:dyDescent="0.2"/>
  <cols>
    <col min="1" max="1" width="4.42578125" customWidth="1"/>
    <col min="2" max="2" width="8.5703125" hidden="1" customWidth="1"/>
    <col min="3" max="3" width="44.28515625" customWidth="1"/>
    <col min="4" max="4" width="4.7109375" customWidth="1"/>
    <col min="5" max="5" width="9.28515625" customWidth="1"/>
    <col min="6" max="6" width="10.28515625" customWidth="1"/>
    <col min="7" max="7" width="13" customWidth="1"/>
  </cols>
  <sheetData>
    <row r="1" spans="1:10" x14ac:dyDescent="0.2">
      <c r="A1" s="31"/>
      <c r="B1" s="31"/>
      <c r="C1" s="31"/>
      <c r="D1" s="31"/>
      <c r="E1" s="31"/>
      <c r="F1" s="31"/>
      <c r="G1" s="31"/>
    </row>
    <row r="2" spans="1:10" ht="18" x14ac:dyDescent="0.2">
      <c r="A2" s="36" t="s">
        <v>2105</v>
      </c>
      <c r="B2" s="35"/>
      <c r="C2" s="35"/>
      <c r="D2" s="35"/>
      <c r="E2" s="35"/>
      <c r="F2" s="35"/>
      <c r="G2" s="35"/>
    </row>
    <row r="3" spans="1:10" ht="18" x14ac:dyDescent="0.2">
      <c r="A3" s="35" t="s">
        <v>2120</v>
      </c>
      <c r="B3" s="35"/>
      <c r="C3" s="35"/>
      <c r="D3" s="35"/>
      <c r="E3" s="35"/>
      <c r="F3" s="35"/>
      <c r="G3" s="35"/>
    </row>
    <row r="4" spans="1:10" x14ac:dyDescent="0.2">
      <c r="A4" s="31"/>
      <c r="B4" s="31"/>
      <c r="C4" s="31"/>
      <c r="D4" s="31"/>
      <c r="E4" s="31"/>
      <c r="F4" s="31"/>
      <c r="G4" s="31"/>
    </row>
    <row r="5" spans="1:10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 t="s">
        <v>6</v>
      </c>
    </row>
    <row r="6" spans="1:10" x14ac:dyDescent="0.2">
      <c r="A6" s="99"/>
      <c r="B6" s="99"/>
      <c r="C6" s="100" t="s">
        <v>2325</v>
      </c>
      <c r="D6" s="101"/>
      <c r="E6" s="99"/>
      <c r="F6" s="99"/>
      <c r="G6" s="99"/>
    </row>
    <row r="7" spans="1:10" x14ac:dyDescent="0.2">
      <c r="A7" s="68"/>
      <c r="B7" s="68"/>
      <c r="C7" s="69" t="s">
        <v>2326</v>
      </c>
      <c r="D7" s="70"/>
      <c r="E7" s="68"/>
      <c r="F7" s="68"/>
      <c r="G7" s="68"/>
    </row>
    <row r="8" spans="1:10" x14ac:dyDescent="0.2">
      <c r="A8" s="68"/>
      <c r="B8" s="68"/>
      <c r="C8" s="69" t="s">
        <v>2327</v>
      </c>
      <c r="D8" s="70"/>
      <c r="E8" s="68"/>
      <c r="F8" s="68"/>
      <c r="G8" s="132"/>
    </row>
    <row r="9" spans="1:10" ht="33.75" x14ac:dyDescent="0.2">
      <c r="A9" s="71">
        <v>1</v>
      </c>
      <c r="B9" s="71" t="s">
        <v>452</v>
      </c>
      <c r="C9" s="82" t="s">
        <v>453</v>
      </c>
      <c r="D9" s="108" t="s">
        <v>15</v>
      </c>
      <c r="E9" s="213">
        <v>21544</v>
      </c>
      <c r="F9" s="13"/>
      <c r="G9" s="170">
        <f>ROUND(E9*F9,2)</f>
        <v>0</v>
      </c>
      <c r="H9" s="3"/>
      <c r="I9" s="3"/>
      <c r="J9" s="3"/>
    </row>
    <row r="10" spans="1:10" ht="33.75" x14ac:dyDescent="0.2">
      <c r="A10" s="71">
        <v>2</v>
      </c>
      <c r="B10" s="71" t="s">
        <v>2013</v>
      </c>
      <c r="C10" s="82" t="s">
        <v>2014</v>
      </c>
      <c r="D10" s="83" t="s">
        <v>66</v>
      </c>
      <c r="E10" s="13">
        <v>68527</v>
      </c>
      <c r="F10" s="13"/>
      <c r="G10" s="170">
        <f t="shared" ref="G10:G15" si="0">ROUND(E10*F10,2)</f>
        <v>0</v>
      </c>
      <c r="H10" s="3"/>
      <c r="I10" s="3"/>
      <c r="J10" s="3"/>
    </row>
    <row r="11" spans="1:10" ht="45" x14ac:dyDescent="0.2">
      <c r="A11" s="71">
        <v>3</v>
      </c>
      <c r="B11" s="71" t="s">
        <v>1831</v>
      </c>
      <c r="C11" s="82" t="s">
        <v>1960</v>
      </c>
      <c r="D11" s="83" t="s">
        <v>66</v>
      </c>
      <c r="E11" s="11">
        <v>2763</v>
      </c>
      <c r="F11" s="13"/>
      <c r="G11" s="170">
        <f t="shared" si="0"/>
        <v>0</v>
      </c>
      <c r="H11" s="3"/>
      <c r="I11" s="3"/>
      <c r="J11" s="3"/>
    </row>
    <row r="12" spans="1:10" ht="33.75" x14ac:dyDescent="0.2">
      <c r="A12" s="71">
        <v>4</v>
      </c>
      <c r="B12" s="71" t="s">
        <v>547</v>
      </c>
      <c r="C12" s="82" t="s">
        <v>1961</v>
      </c>
      <c r="D12" s="83" t="s">
        <v>66</v>
      </c>
      <c r="E12" s="11">
        <v>2763</v>
      </c>
      <c r="F12" s="13"/>
      <c r="G12" s="170">
        <f t="shared" si="0"/>
        <v>0</v>
      </c>
      <c r="H12" s="3"/>
      <c r="I12" s="3"/>
      <c r="J12" s="3"/>
    </row>
    <row r="13" spans="1:10" ht="33.75" x14ac:dyDescent="0.2">
      <c r="A13" s="71">
        <v>5</v>
      </c>
      <c r="B13" s="71" t="s">
        <v>1962</v>
      </c>
      <c r="C13" s="82" t="s">
        <v>1963</v>
      </c>
      <c r="D13" s="83" t="s">
        <v>15</v>
      </c>
      <c r="E13" s="11">
        <v>27439</v>
      </c>
      <c r="F13" s="13"/>
      <c r="G13" s="170">
        <f t="shared" si="0"/>
        <v>0</v>
      </c>
      <c r="H13" s="3"/>
      <c r="I13" s="3"/>
      <c r="J13" s="3"/>
    </row>
    <row r="14" spans="1:10" ht="22.5" x14ac:dyDescent="0.2">
      <c r="A14" s="71">
        <v>6</v>
      </c>
      <c r="B14" s="71" t="s">
        <v>397</v>
      </c>
      <c r="C14" s="82" t="s">
        <v>2015</v>
      </c>
      <c r="D14" s="83" t="s">
        <v>15</v>
      </c>
      <c r="E14" s="11">
        <v>4371</v>
      </c>
      <c r="F14" s="13"/>
      <c r="G14" s="170">
        <f t="shared" si="0"/>
        <v>0</v>
      </c>
      <c r="H14" s="3"/>
      <c r="I14" s="3"/>
      <c r="J14" s="3"/>
    </row>
    <row r="15" spans="1:10" ht="33.75" x14ac:dyDescent="0.2">
      <c r="A15" s="71">
        <v>7</v>
      </c>
      <c r="B15" s="71" t="s">
        <v>199</v>
      </c>
      <c r="C15" s="214" t="s">
        <v>1964</v>
      </c>
      <c r="D15" s="83" t="s">
        <v>382</v>
      </c>
      <c r="E15" s="13">
        <f>68527*1.5</f>
        <v>102790.5</v>
      </c>
      <c r="F15" s="13"/>
      <c r="G15" s="170">
        <f t="shared" si="0"/>
        <v>0</v>
      </c>
      <c r="H15" s="3"/>
      <c r="I15" s="3"/>
      <c r="J15" s="3"/>
    </row>
    <row r="16" spans="1:10" x14ac:dyDescent="0.2">
      <c r="A16" s="72"/>
      <c r="B16" s="72"/>
      <c r="C16" s="72" t="s">
        <v>649</v>
      </c>
      <c r="D16" s="72"/>
      <c r="E16" s="72"/>
      <c r="F16" s="72"/>
      <c r="G16" s="134">
        <f>SUM(G9:G15)</f>
        <v>0</v>
      </c>
    </row>
    <row r="17" spans="1:7" x14ac:dyDescent="0.2">
      <c r="A17" s="68"/>
      <c r="B17" s="68"/>
      <c r="C17" s="69" t="s">
        <v>2328</v>
      </c>
      <c r="D17" s="70"/>
      <c r="E17" s="68"/>
      <c r="F17" s="68"/>
      <c r="G17" s="132"/>
    </row>
    <row r="18" spans="1:7" ht="22.5" x14ac:dyDescent="0.2">
      <c r="A18" s="71">
        <v>8</v>
      </c>
      <c r="B18" s="71" t="s">
        <v>401</v>
      </c>
      <c r="C18" s="82" t="s">
        <v>578</v>
      </c>
      <c r="D18" s="83" t="s">
        <v>15</v>
      </c>
      <c r="E18" s="84">
        <v>22046</v>
      </c>
      <c r="F18" s="11"/>
      <c r="G18" s="170">
        <f>ROUND(E18*F18,2)</f>
        <v>0</v>
      </c>
    </row>
    <row r="19" spans="1:7" ht="22.5" x14ac:dyDescent="0.2">
      <c r="A19" s="71">
        <v>9</v>
      </c>
      <c r="B19" s="71" t="s">
        <v>2016</v>
      </c>
      <c r="C19" s="82" t="s">
        <v>2017</v>
      </c>
      <c r="D19" s="83" t="s">
        <v>15</v>
      </c>
      <c r="E19" s="84">
        <v>2000</v>
      </c>
      <c r="F19" s="11"/>
      <c r="G19" s="170">
        <f t="shared" ref="G19:G20" si="1">ROUND(E19*F19,2)</f>
        <v>0</v>
      </c>
    </row>
    <row r="20" spans="1:7" ht="33.75" x14ac:dyDescent="0.2">
      <c r="A20" s="71">
        <v>10</v>
      </c>
      <c r="B20" s="71" t="s">
        <v>1965</v>
      </c>
      <c r="C20" s="82" t="s">
        <v>1966</v>
      </c>
      <c r="D20" s="83" t="s">
        <v>66</v>
      </c>
      <c r="E20" s="84">
        <v>4817</v>
      </c>
      <c r="F20" s="11"/>
      <c r="G20" s="170">
        <f t="shared" si="1"/>
        <v>0</v>
      </c>
    </row>
    <row r="21" spans="1:7" x14ac:dyDescent="0.2">
      <c r="A21" s="72"/>
      <c r="B21" s="72"/>
      <c r="C21" s="72" t="s">
        <v>1967</v>
      </c>
      <c r="D21" s="72"/>
      <c r="E21" s="72"/>
      <c r="F21" s="72"/>
      <c r="G21" s="95">
        <f>SUM(G18:G20)</f>
        <v>0</v>
      </c>
    </row>
    <row r="22" spans="1:7" x14ac:dyDescent="0.2">
      <c r="A22" s="68"/>
      <c r="B22" s="68"/>
      <c r="C22" s="69" t="s">
        <v>2329</v>
      </c>
      <c r="D22" s="70"/>
      <c r="E22" s="68"/>
      <c r="F22" s="68"/>
      <c r="G22" s="68"/>
    </row>
    <row r="23" spans="1:7" ht="33.75" x14ac:dyDescent="0.2">
      <c r="A23" s="76">
        <v>11</v>
      </c>
      <c r="B23" s="76" t="s">
        <v>1965</v>
      </c>
      <c r="C23" s="88" t="s">
        <v>1968</v>
      </c>
      <c r="D23" s="89" t="s">
        <v>66</v>
      </c>
      <c r="E23" s="90">
        <v>4369</v>
      </c>
      <c r="F23" s="26"/>
      <c r="G23" s="170">
        <f t="shared" ref="G23:G36" si="2">ROUND(E23*F23,2)</f>
        <v>0</v>
      </c>
    </row>
    <row r="24" spans="1:7" ht="22.5" x14ac:dyDescent="0.2">
      <c r="A24" s="77">
        <v>12</v>
      </c>
      <c r="B24" s="77" t="s">
        <v>1969</v>
      </c>
      <c r="C24" s="91" t="s">
        <v>2575</v>
      </c>
      <c r="D24" s="92" t="s">
        <v>469</v>
      </c>
      <c r="E24" s="93">
        <v>4.7699999999999996</v>
      </c>
      <c r="F24" s="14"/>
      <c r="G24" s="170">
        <f t="shared" si="2"/>
        <v>0</v>
      </c>
    </row>
    <row r="25" spans="1:7" ht="22.5" x14ac:dyDescent="0.2">
      <c r="A25" s="76">
        <v>13</v>
      </c>
      <c r="B25" s="76" t="s">
        <v>468</v>
      </c>
      <c r="C25" s="120" t="s">
        <v>2669</v>
      </c>
      <c r="D25" s="89" t="s">
        <v>469</v>
      </c>
      <c r="E25" s="90">
        <v>7.0000000000000007E-2</v>
      </c>
      <c r="F25" s="26"/>
      <c r="G25" s="170">
        <f t="shared" si="2"/>
        <v>0</v>
      </c>
    </row>
    <row r="26" spans="1:7" ht="22.5" x14ac:dyDescent="0.2">
      <c r="A26" s="76">
        <v>14</v>
      </c>
      <c r="B26" s="76" t="s">
        <v>1970</v>
      </c>
      <c r="C26" s="88" t="s">
        <v>1971</v>
      </c>
      <c r="D26" s="89" t="s">
        <v>204</v>
      </c>
      <c r="E26" s="90">
        <v>6</v>
      </c>
      <c r="F26" s="26"/>
      <c r="G26" s="170">
        <f t="shared" si="2"/>
        <v>0</v>
      </c>
    </row>
    <row r="27" spans="1:7" ht="22.5" x14ac:dyDescent="0.2">
      <c r="A27" s="76">
        <v>15</v>
      </c>
      <c r="B27" s="76" t="s">
        <v>1972</v>
      </c>
      <c r="C27" s="88" t="s">
        <v>1973</v>
      </c>
      <c r="D27" s="89" t="s">
        <v>204</v>
      </c>
      <c r="E27" s="90">
        <v>3</v>
      </c>
      <c r="F27" s="26"/>
      <c r="G27" s="170">
        <f t="shared" si="2"/>
        <v>0</v>
      </c>
    </row>
    <row r="28" spans="1:7" ht="22.5" x14ac:dyDescent="0.2">
      <c r="A28" s="76">
        <v>16</v>
      </c>
      <c r="B28" s="76" t="s">
        <v>1974</v>
      </c>
      <c r="C28" s="88" t="s">
        <v>2383</v>
      </c>
      <c r="D28" s="89" t="s">
        <v>204</v>
      </c>
      <c r="E28" s="215">
        <v>5</v>
      </c>
      <c r="F28" s="26"/>
      <c r="G28" s="170">
        <f t="shared" si="2"/>
        <v>0</v>
      </c>
    </row>
    <row r="29" spans="1:7" ht="33.75" x14ac:dyDescent="0.2">
      <c r="A29" s="77">
        <v>17</v>
      </c>
      <c r="B29" s="77" t="s">
        <v>1975</v>
      </c>
      <c r="C29" s="91" t="s">
        <v>2576</v>
      </c>
      <c r="D29" s="92" t="s">
        <v>66</v>
      </c>
      <c r="E29" s="93">
        <v>4284</v>
      </c>
      <c r="F29" s="14"/>
      <c r="G29" s="170">
        <f t="shared" si="2"/>
        <v>0</v>
      </c>
    </row>
    <row r="30" spans="1:7" ht="33.75" x14ac:dyDescent="0.2">
      <c r="A30" s="76">
        <v>18</v>
      </c>
      <c r="B30" s="76" t="s">
        <v>1976</v>
      </c>
      <c r="C30" s="88" t="s">
        <v>1977</v>
      </c>
      <c r="D30" s="89" t="s">
        <v>66</v>
      </c>
      <c r="E30" s="90">
        <v>278</v>
      </c>
      <c r="F30" s="26"/>
      <c r="G30" s="170">
        <f t="shared" si="2"/>
        <v>0</v>
      </c>
    </row>
    <row r="31" spans="1:7" ht="33.75" x14ac:dyDescent="0.2">
      <c r="A31" s="76">
        <v>19</v>
      </c>
      <c r="B31" s="76" t="s">
        <v>1978</v>
      </c>
      <c r="C31" s="88" t="s">
        <v>1979</v>
      </c>
      <c r="D31" s="89" t="s">
        <v>14</v>
      </c>
      <c r="E31" s="90">
        <v>9</v>
      </c>
      <c r="F31" s="26"/>
      <c r="G31" s="170">
        <f t="shared" si="2"/>
        <v>0</v>
      </c>
    </row>
    <row r="32" spans="1:7" x14ac:dyDescent="0.2">
      <c r="A32" s="76">
        <v>20</v>
      </c>
      <c r="B32" s="76"/>
      <c r="C32" s="91" t="s">
        <v>2384</v>
      </c>
      <c r="D32" s="92" t="s">
        <v>14</v>
      </c>
      <c r="E32" s="93">
        <v>12</v>
      </c>
      <c r="F32" s="14"/>
      <c r="G32" s="170">
        <f t="shared" si="2"/>
        <v>0</v>
      </c>
    </row>
    <row r="33" spans="1:7" ht="22.5" x14ac:dyDescent="0.2">
      <c r="A33" s="76">
        <v>21</v>
      </c>
      <c r="B33" s="76" t="s">
        <v>1980</v>
      </c>
      <c r="C33" s="88" t="s">
        <v>1981</v>
      </c>
      <c r="D33" s="89" t="s">
        <v>14</v>
      </c>
      <c r="E33" s="215">
        <v>0</v>
      </c>
      <c r="F33" s="26"/>
      <c r="G33" s="170">
        <f t="shared" si="2"/>
        <v>0</v>
      </c>
    </row>
    <row r="34" spans="1:7" ht="22.5" x14ac:dyDescent="0.2">
      <c r="A34" s="76">
        <v>22</v>
      </c>
      <c r="B34" s="76" t="s">
        <v>1982</v>
      </c>
      <c r="C34" s="88" t="s">
        <v>1983</v>
      </c>
      <c r="D34" s="89" t="s">
        <v>469</v>
      </c>
      <c r="E34" s="90">
        <v>4.84</v>
      </c>
      <c r="F34" s="26"/>
      <c r="G34" s="170">
        <f t="shared" si="2"/>
        <v>0</v>
      </c>
    </row>
    <row r="35" spans="1:7" ht="22.5" x14ac:dyDescent="0.2">
      <c r="A35" s="71">
        <v>23</v>
      </c>
      <c r="B35" s="71" t="s">
        <v>1984</v>
      </c>
      <c r="C35" s="82" t="s">
        <v>1985</v>
      </c>
      <c r="D35" s="83" t="s">
        <v>204</v>
      </c>
      <c r="E35" s="84">
        <v>6</v>
      </c>
      <c r="F35" s="26"/>
      <c r="G35" s="170">
        <f t="shared" si="2"/>
        <v>0</v>
      </c>
    </row>
    <row r="36" spans="1:7" ht="22.5" x14ac:dyDescent="0.2">
      <c r="A36" s="71">
        <v>24</v>
      </c>
      <c r="B36" s="71" t="s">
        <v>1986</v>
      </c>
      <c r="C36" s="82" t="s">
        <v>1987</v>
      </c>
      <c r="D36" s="83" t="s">
        <v>204</v>
      </c>
      <c r="E36" s="84">
        <v>3</v>
      </c>
      <c r="F36" s="26"/>
      <c r="G36" s="170">
        <f>ROUND(E36*F36,2)</f>
        <v>0</v>
      </c>
    </row>
    <row r="37" spans="1:7" x14ac:dyDescent="0.2">
      <c r="A37" s="72"/>
      <c r="B37" s="72"/>
      <c r="C37" s="72" t="s">
        <v>1988</v>
      </c>
      <c r="D37" s="72"/>
      <c r="E37" s="72"/>
      <c r="F37" s="72"/>
      <c r="G37" s="95">
        <f>SUM(G23:G36)</f>
        <v>0</v>
      </c>
    </row>
    <row r="38" spans="1:7" x14ac:dyDescent="0.2">
      <c r="A38" s="68"/>
      <c r="B38" s="68"/>
      <c r="C38" s="69" t="s">
        <v>2330</v>
      </c>
      <c r="D38" s="70"/>
      <c r="E38" s="68"/>
      <c r="F38" s="68"/>
      <c r="G38" s="68"/>
    </row>
    <row r="39" spans="1:7" ht="33.75" x14ac:dyDescent="0.2">
      <c r="A39" s="71">
        <v>25</v>
      </c>
      <c r="B39" s="71" t="s">
        <v>2018</v>
      </c>
      <c r="C39" s="82" t="s">
        <v>2019</v>
      </c>
      <c r="D39" s="108" t="s">
        <v>75</v>
      </c>
      <c r="E39" s="98">
        <v>41.6</v>
      </c>
      <c r="F39" s="11"/>
      <c r="G39" s="170">
        <f>ROUND(E39*F39,2)</f>
        <v>0</v>
      </c>
    </row>
    <row r="40" spans="1:7" ht="33.75" x14ac:dyDescent="0.2">
      <c r="A40" s="71">
        <v>26</v>
      </c>
      <c r="B40" s="71" t="s">
        <v>2018</v>
      </c>
      <c r="C40" s="82" t="s">
        <v>2020</v>
      </c>
      <c r="D40" s="108" t="s">
        <v>75</v>
      </c>
      <c r="E40" s="98">
        <v>1.25</v>
      </c>
      <c r="F40" s="11"/>
      <c r="G40" s="170">
        <f t="shared" ref="G40:G42" si="3">ROUND(E40*F40,2)</f>
        <v>0</v>
      </c>
    </row>
    <row r="41" spans="1:7" ht="33.75" x14ac:dyDescent="0.2">
      <c r="A41" s="71">
        <v>27</v>
      </c>
      <c r="B41" s="71" t="s">
        <v>2018</v>
      </c>
      <c r="C41" s="82" t="s">
        <v>2021</v>
      </c>
      <c r="D41" s="108" t="s">
        <v>75</v>
      </c>
      <c r="E41" s="98">
        <v>30</v>
      </c>
      <c r="F41" s="11"/>
      <c r="G41" s="170">
        <f t="shared" si="3"/>
        <v>0</v>
      </c>
    </row>
    <row r="42" spans="1:7" ht="22.5" x14ac:dyDescent="0.2">
      <c r="A42" s="71">
        <v>28</v>
      </c>
      <c r="B42" s="71" t="s">
        <v>468</v>
      </c>
      <c r="C42" s="97" t="s">
        <v>2670</v>
      </c>
      <c r="D42" s="108" t="s">
        <v>75</v>
      </c>
      <c r="E42" s="98">
        <v>37.799999999999997</v>
      </c>
      <c r="F42" s="11"/>
      <c r="G42" s="170">
        <f>ROUND(E42*F42,2)</f>
        <v>0</v>
      </c>
    </row>
    <row r="43" spans="1:7" x14ac:dyDescent="0.2">
      <c r="A43" s="72"/>
      <c r="B43" s="72"/>
      <c r="C43" s="72" t="s">
        <v>2022</v>
      </c>
      <c r="D43" s="72"/>
      <c r="E43" s="72"/>
      <c r="F43" s="72"/>
      <c r="G43" s="95">
        <f>SUM(G39:G42)</f>
        <v>0</v>
      </c>
    </row>
    <row r="44" spans="1:7" x14ac:dyDescent="0.2">
      <c r="A44" s="68"/>
      <c r="B44" s="68"/>
      <c r="C44" s="69" t="s">
        <v>2331</v>
      </c>
      <c r="D44" s="70"/>
      <c r="E44" s="68"/>
      <c r="F44" s="68"/>
      <c r="G44" s="68"/>
    </row>
    <row r="45" spans="1:7" ht="33.75" x14ac:dyDescent="0.2">
      <c r="A45" s="71">
        <v>29</v>
      </c>
      <c r="B45" s="71" t="s">
        <v>2023</v>
      </c>
      <c r="C45" s="82" t="s">
        <v>2024</v>
      </c>
      <c r="D45" s="83" t="s">
        <v>15</v>
      </c>
      <c r="E45" s="84">
        <v>851</v>
      </c>
      <c r="F45" s="11"/>
      <c r="G45" s="170">
        <f>ROUND(E45*F45,2)</f>
        <v>0</v>
      </c>
    </row>
    <row r="46" spans="1:7" ht="33.75" x14ac:dyDescent="0.2">
      <c r="A46" s="71">
        <v>30</v>
      </c>
      <c r="B46" s="71" t="s">
        <v>2025</v>
      </c>
      <c r="C46" s="82" t="s">
        <v>2026</v>
      </c>
      <c r="D46" s="83" t="s">
        <v>15</v>
      </c>
      <c r="E46" s="84">
        <v>3694</v>
      </c>
      <c r="F46" s="11"/>
      <c r="G46" s="170">
        <f t="shared" ref="G46:G47" si="4">ROUND(E46*F46,2)</f>
        <v>0</v>
      </c>
    </row>
    <row r="47" spans="1:7" ht="33.75" x14ac:dyDescent="0.2">
      <c r="A47" s="71">
        <v>31</v>
      </c>
      <c r="B47" s="71" t="s">
        <v>2002</v>
      </c>
      <c r="C47" s="82" t="s">
        <v>2003</v>
      </c>
      <c r="D47" s="83" t="s">
        <v>15</v>
      </c>
      <c r="E47" s="84">
        <v>180</v>
      </c>
      <c r="F47" s="11"/>
      <c r="G47" s="170">
        <f t="shared" si="4"/>
        <v>0</v>
      </c>
    </row>
    <row r="48" spans="1:7" x14ac:dyDescent="0.2">
      <c r="A48" s="72"/>
      <c r="B48" s="72"/>
      <c r="C48" s="72" t="s">
        <v>2027</v>
      </c>
      <c r="D48" s="72"/>
      <c r="E48" s="72"/>
      <c r="F48" s="72"/>
      <c r="G48" s="95">
        <f>SUM(G45:G47)</f>
        <v>0</v>
      </c>
    </row>
    <row r="49" spans="1:7" x14ac:dyDescent="0.2">
      <c r="A49" s="68"/>
      <c r="B49" s="68"/>
      <c r="C49" s="69" t="s">
        <v>2332</v>
      </c>
      <c r="D49" s="70"/>
      <c r="E49" s="68"/>
      <c r="F49" s="68"/>
      <c r="G49" s="68"/>
    </row>
    <row r="50" spans="1:7" ht="22.5" x14ac:dyDescent="0.2">
      <c r="A50" s="71">
        <v>32</v>
      </c>
      <c r="B50" s="71" t="s">
        <v>1974</v>
      </c>
      <c r="C50" s="97" t="s">
        <v>2589</v>
      </c>
      <c r="D50" s="83" t="s">
        <v>204</v>
      </c>
      <c r="E50" s="98">
        <v>2</v>
      </c>
      <c r="F50" s="11"/>
      <c r="G50" s="170">
        <f>ROUND(E50*F50,2)</f>
        <v>0</v>
      </c>
    </row>
    <row r="51" spans="1:7" ht="22.5" x14ac:dyDescent="0.2">
      <c r="A51" s="103" t="s">
        <v>2588</v>
      </c>
      <c r="B51" s="71" t="s">
        <v>1974</v>
      </c>
      <c r="C51" s="97" t="s">
        <v>2590</v>
      </c>
      <c r="D51" s="83" t="s">
        <v>204</v>
      </c>
      <c r="E51" s="98">
        <v>2</v>
      </c>
      <c r="F51" s="11"/>
      <c r="G51" s="170">
        <f t="shared" ref="G51:G53" si="5">ROUND(E51*F51,2)</f>
        <v>0</v>
      </c>
    </row>
    <row r="52" spans="1:7" x14ac:dyDescent="0.2">
      <c r="A52" s="71">
        <v>33</v>
      </c>
      <c r="B52" s="71"/>
      <c r="C52" s="91" t="s">
        <v>2385</v>
      </c>
      <c r="D52" s="92" t="s">
        <v>14</v>
      </c>
      <c r="E52" s="93">
        <v>13</v>
      </c>
      <c r="F52" s="14"/>
      <c r="G52" s="170">
        <f t="shared" si="5"/>
        <v>0</v>
      </c>
    </row>
    <row r="53" spans="1:7" x14ac:dyDescent="0.2">
      <c r="A53" s="71">
        <v>34</v>
      </c>
      <c r="B53" s="71"/>
      <c r="C53" s="91" t="s">
        <v>2386</v>
      </c>
      <c r="D53" s="92" t="s">
        <v>14</v>
      </c>
      <c r="E53" s="93">
        <v>1</v>
      </c>
      <c r="F53" s="14"/>
      <c r="G53" s="170">
        <f>ROUND(E53*F53,2)</f>
        <v>0</v>
      </c>
    </row>
    <row r="54" spans="1:7" x14ac:dyDescent="0.2">
      <c r="A54" s="72"/>
      <c r="B54" s="72"/>
      <c r="C54" s="72" t="s">
        <v>1990</v>
      </c>
      <c r="D54" s="72"/>
      <c r="E54" s="72"/>
      <c r="F54" s="72"/>
      <c r="G54" s="95">
        <f>SUM(G50:G53)</f>
        <v>0</v>
      </c>
    </row>
    <row r="55" spans="1:7" x14ac:dyDescent="0.2">
      <c r="A55" s="68"/>
      <c r="B55" s="68"/>
      <c r="C55" s="69" t="s">
        <v>2333</v>
      </c>
      <c r="D55" s="70"/>
      <c r="E55" s="68"/>
      <c r="F55" s="68"/>
      <c r="G55" s="68"/>
    </row>
    <row r="56" spans="1:7" ht="33.75" x14ac:dyDescent="0.2">
      <c r="A56" s="71">
        <v>35</v>
      </c>
      <c r="B56" s="71" t="s">
        <v>1991</v>
      </c>
      <c r="C56" s="97" t="s">
        <v>2693</v>
      </c>
      <c r="D56" s="83" t="s">
        <v>75</v>
      </c>
      <c r="E56" s="84">
        <v>2715</v>
      </c>
      <c r="F56" s="11"/>
      <c r="G56" s="170">
        <f>ROUND(E56*F56,2)</f>
        <v>0</v>
      </c>
    </row>
    <row r="57" spans="1:7" ht="33.75" x14ac:dyDescent="0.2">
      <c r="A57" s="71">
        <v>36</v>
      </c>
      <c r="B57" s="71" t="s">
        <v>2028</v>
      </c>
      <c r="C57" s="82" t="s">
        <v>2029</v>
      </c>
      <c r="D57" s="83" t="s">
        <v>14</v>
      </c>
      <c r="E57" s="98">
        <v>30</v>
      </c>
      <c r="F57" s="11"/>
      <c r="G57" s="170">
        <f t="shared" ref="G57:G59" si="6">ROUND(E57*F57,2)</f>
        <v>0</v>
      </c>
    </row>
    <row r="58" spans="1:7" ht="33.75" x14ac:dyDescent="0.2">
      <c r="A58" s="71">
        <v>37</v>
      </c>
      <c r="B58" s="71" t="s">
        <v>743</v>
      </c>
      <c r="C58" s="82" t="s">
        <v>1997</v>
      </c>
      <c r="D58" s="83" t="s">
        <v>14</v>
      </c>
      <c r="E58" s="98">
        <v>51</v>
      </c>
      <c r="F58" s="11"/>
      <c r="G58" s="170">
        <f t="shared" si="6"/>
        <v>0</v>
      </c>
    </row>
    <row r="59" spans="1:7" ht="33.75" x14ac:dyDescent="0.2">
      <c r="A59" s="71">
        <v>38</v>
      </c>
      <c r="B59" s="71" t="s">
        <v>743</v>
      </c>
      <c r="C59" s="82" t="s">
        <v>2030</v>
      </c>
      <c r="D59" s="83" t="s">
        <v>14</v>
      </c>
      <c r="E59" s="98">
        <v>4</v>
      </c>
      <c r="F59" s="11"/>
      <c r="G59" s="170">
        <f>ROUND(E59*F59,2)</f>
        <v>0</v>
      </c>
    </row>
    <row r="60" spans="1:7" ht="13.5" thickBot="1" x14ac:dyDescent="0.25">
      <c r="A60" s="72"/>
      <c r="B60" s="72"/>
      <c r="C60" s="72" t="s">
        <v>1998</v>
      </c>
      <c r="D60" s="72"/>
      <c r="E60" s="72"/>
      <c r="F60" s="72"/>
      <c r="G60" s="104">
        <f>SUM(G56:G59)</f>
        <v>0</v>
      </c>
    </row>
    <row r="61" spans="1:7" x14ac:dyDescent="0.2">
      <c r="A61" s="78"/>
      <c r="B61" s="31"/>
      <c r="C61" s="79" t="s">
        <v>2101</v>
      </c>
      <c r="D61" s="78"/>
      <c r="E61" s="78"/>
      <c r="F61" s="78"/>
      <c r="G61" s="119">
        <f>SUM(G16+G21+G37+G43+G48+G54+G60)</f>
        <v>0</v>
      </c>
    </row>
    <row r="62" spans="1:7" x14ac:dyDescent="0.2">
      <c r="A62" s="31"/>
      <c r="B62" s="31"/>
      <c r="C62" s="31"/>
      <c r="D62" s="31"/>
      <c r="E62" s="31"/>
      <c r="F62" s="31"/>
      <c r="G62" s="31"/>
    </row>
    <row r="63" spans="1:7" x14ac:dyDescent="0.2">
      <c r="A63" s="31"/>
      <c r="B63" s="31"/>
      <c r="C63" s="31"/>
      <c r="D63" s="31"/>
      <c r="E63" s="31"/>
      <c r="F63" s="31"/>
      <c r="G63" s="31"/>
    </row>
    <row r="64" spans="1:7" x14ac:dyDescent="0.2">
      <c r="A64" s="31"/>
      <c r="B64" s="31"/>
      <c r="C64" s="31"/>
      <c r="D64" s="31"/>
      <c r="E64" s="31"/>
      <c r="F64" s="31"/>
      <c r="G64" s="31"/>
    </row>
    <row r="65" spans="1:7" x14ac:dyDescent="0.2">
      <c r="A65" s="31"/>
      <c r="B65" s="31"/>
      <c r="C65" s="31"/>
      <c r="D65" s="31"/>
      <c r="E65" s="31"/>
      <c r="F65" s="31"/>
      <c r="G65" s="31"/>
    </row>
    <row r="66" spans="1:7" x14ac:dyDescent="0.2">
      <c r="A66" s="31"/>
      <c r="B66" s="31"/>
      <c r="C66" s="31"/>
      <c r="D66" s="31"/>
      <c r="E66" s="31"/>
      <c r="F66" s="31"/>
      <c r="G66" s="31"/>
    </row>
    <row r="67" spans="1:7" x14ac:dyDescent="0.2">
      <c r="A67" s="31"/>
      <c r="B67" s="31"/>
      <c r="C67" s="31"/>
      <c r="D67" s="31"/>
      <c r="E67" s="31"/>
      <c r="F67" s="31"/>
      <c r="G67" s="31"/>
    </row>
  </sheetData>
  <sheetProtection algorithmName="SHA-512" hashValue="SIUJCiO4wATCXiQMhVL167GA03+vu+Hynt71qHB3dek1SM75NCGvvO1M6STZM5ryY1JmuVlCI/rJyH67XF6Y1Q==" saltValue="Wqduq5AvAryzZno/onfxFg==" spinCount="100000" sheet="1" objects="1" scenarios="1"/>
  <mergeCells count="2">
    <mergeCell ref="A2:G2"/>
    <mergeCell ref="A3:G3"/>
  </mergeCells>
  <pageMargins left="0.70866141732283472" right="0.70866141732283472" top="0.94488188976377963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4</vt:i4>
      </vt:variant>
    </vt:vector>
  </HeadingPairs>
  <TitlesOfParts>
    <vt:vector size="17" baseType="lpstr">
      <vt:lpstr> 0 Zestawienie</vt:lpstr>
      <vt:lpstr>1 Remont toru</vt:lpstr>
      <vt:lpstr>2 Przebudowa drogi</vt:lpstr>
      <vt:lpstr>3 Przebudowa telekomunikacji</vt:lpstr>
      <vt:lpstr>4 Przebudowa  układu torowego</vt:lpstr>
      <vt:lpstr>5 Architektura</vt:lpstr>
      <vt:lpstr>6 Konstrukcja</vt:lpstr>
      <vt:lpstr>7 Drogi</vt:lpstr>
      <vt:lpstr>8 Sanitarna</vt:lpstr>
      <vt:lpstr>9 Elektryczna i Niskie prady</vt:lpstr>
      <vt:lpstr>10 HVAC</vt:lpstr>
      <vt:lpstr>11 Hydrotechniczna</vt:lpstr>
      <vt:lpstr>12 Kolej</vt:lpstr>
      <vt:lpstr>'1 Remont toru'!Obszar_wydruku</vt:lpstr>
      <vt:lpstr>'12 Kolej'!Obszar_wydruku</vt:lpstr>
      <vt:lpstr>'2 Przebudowa drogi'!Obszar_wydruku</vt:lpstr>
      <vt:lpstr>'3 Przebudowa telekomunikacji'!Obszar_wydruku</vt:lpstr>
    </vt:vector>
  </TitlesOfParts>
  <Company>Bilfinger Tebodin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IDM230014</dc:creator>
  <cp:lastModifiedBy>Michał Bartosik</cp:lastModifiedBy>
  <cp:lastPrinted>2026-01-23T07:46:00Z</cp:lastPrinted>
  <dcterms:created xsi:type="dcterms:W3CDTF">2023-09-08T08:47:12Z</dcterms:created>
  <dcterms:modified xsi:type="dcterms:W3CDTF">2026-04-15T13:48:52Z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2d7af-770e-4ff9-b119-21595b3bb0e4_Enabled">
    <vt:lpwstr>true</vt:lpwstr>
  </property>
  <property fmtid="{D5CDD505-2E9C-101B-9397-08002B2CF9AE}" pid="3" name="MSIP_Label_4002d7af-770e-4ff9-b119-21595b3bb0e4_SetDate">
    <vt:lpwstr>2023-11-28T08:25:56Z</vt:lpwstr>
  </property>
  <property fmtid="{D5CDD505-2E9C-101B-9397-08002B2CF9AE}" pid="4" name="MSIP_Label_4002d7af-770e-4ff9-b119-21595b3bb0e4_Method">
    <vt:lpwstr>Standard</vt:lpwstr>
  </property>
  <property fmtid="{D5CDD505-2E9C-101B-9397-08002B2CF9AE}" pid="5" name="MSIP_Label_4002d7af-770e-4ff9-b119-21595b3bb0e4_Name">
    <vt:lpwstr>Internal</vt:lpwstr>
  </property>
  <property fmtid="{D5CDD505-2E9C-101B-9397-08002B2CF9AE}" pid="6" name="MSIP_Label_4002d7af-770e-4ff9-b119-21595b3bb0e4_SiteId">
    <vt:lpwstr>a0c73f02-35f4-41e3-be9d-9f7b606571cc</vt:lpwstr>
  </property>
  <property fmtid="{D5CDD505-2E9C-101B-9397-08002B2CF9AE}" pid="7" name="MSIP_Label_4002d7af-770e-4ff9-b119-21595b3bb0e4_ActionId">
    <vt:lpwstr>637c948c-78d4-4e08-953f-d0700d4f6e51</vt:lpwstr>
  </property>
  <property fmtid="{D5CDD505-2E9C-101B-9397-08002B2CF9AE}" pid="8" name="MSIP_Label_4002d7af-770e-4ff9-b119-21595b3bb0e4_ContentBits">
    <vt:lpwstr>2</vt:lpwstr>
  </property>
</Properties>
</file>